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2" activeTab="12"/>
  </bookViews>
  <sheets>
    <sheet name="Лист1" sheetId="1" r:id="rId1"/>
    <sheet name="Лист2" sheetId="2" r:id="rId2"/>
    <sheet name="2012-13" sheetId="3" r:id="rId3"/>
    <sheet name="13-14" sheetId="4" r:id="rId4"/>
    <sheet name="подушная оплата" sheetId="5" r:id="rId5"/>
    <sheet name="группы на 2013-14г." sheetId="6" r:id="rId6"/>
    <sheet name="группы по районам" sheetId="7" r:id="rId7"/>
    <sheet name="цвет нагрузка 13-14" sheetId="8" r:id="rId8"/>
    <sheet name="нагрузка 13-14" sheetId="9" r:id="rId9"/>
    <sheet name="цвет13-14" sheetId="10" r:id="rId10"/>
    <sheet name="тарификация 13-14" sheetId="11" r:id="rId11"/>
    <sheet name="вакансии-тарификация" sheetId="12" r:id="rId12"/>
    <sheet name="расписание экзаменов 2013-2014 " sheetId="18" r:id="rId13"/>
    <sheet name="Лист1 (2)" sheetId="19" r:id="rId14"/>
  </sheets>
  <calcPr calcId="124519"/>
</workbook>
</file>

<file path=xl/calcChain.xml><?xml version="1.0" encoding="utf-8"?>
<calcChain xmlns="http://schemas.openxmlformats.org/spreadsheetml/2006/main">
  <c r="G42" i="18"/>
  <c r="F42"/>
  <c r="E42"/>
  <c r="D42"/>
  <c r="I87" i="12"/>
  <c r="G82"/>
  <c r="G68"/>
  <c r="G61"/>
  <c r="D53"/>
  <c r="E52"/>
  <c r="E51"/>
  <c r="E50"/>
  <c r="G49"/>
  <c r="F49"/>
  <c r="D49"/>
  <c r="E46"/>
  <c r="E45"/>
  <c r="E44"/>
  <c r="D43"/>
  <c r="E42"/>
  <c r="E41"/>
  <c r="D40"/>
  <c r="E39"/>
  <c r="G37"/>
  <c r="F37"/>
  <c r="D37"/>
  <c r="E35"/>
  <c r="E33"/>
  <c r="G31"/>
  <c r="F31"/>
  <c r="D31"/>
  <c r="E30"/>
  <c r="E31"/>
  <c r="F25"/>
  <c r="D25"/>
  <c r="E22"/>
  <c r="G21"/>
  <c r="F21"/>
  <c r="D21"/>
  <c r="E20"/>
  <c r="E19"/>
  <c r="E18"/>
  <c r="F17"/>
  <c r="D17"/>
  <c r="E15"/>
  <c r="E14"/>
  <c r="G13"/>
  <c r="F13"/>
  <c r="D13"/>
  <c r="E11"/>
  <c r="E10"/>
  <c r="G82" i="11"/>
  <c r="G68"/>
  <c r="G61"/>
  <c r="D53"/>
  <c r="E52"/>
  <c r="E51"/>
  <c r="E50"/>
  <c r="G49"/>
  <c r="F49"/>
  <c r="D49"/>
  <c r="E46"/>
  <c r="E45"/>
  <c r="E44"/>
  <c r="D43"/>
  <c r="E42"/>
  <c r="E41"/>
  <c r="D40"/>
  <c r="E39"/>
  <c r="G37"/>
  <c r="F37"/>
  <c r="D37"/>
  <c r="E35"/>
  <c r="E33"/>
  <c r="G31"/>
  <c r="F31"/>
  <c r="D31"/>
  <c r="E30"/>
  <c r="E31"/>
  <c r="F25"/>
  <c r="D25"/>
  <c r="E22"/>
  <c r="G21"/>
  <c r="F21"/>
  <c r="D21"/>
  <c r="E20"/>
  <c r="E19"/>
  <c r="E18"/>
  <c r="F17"/>
  <c r="D17"/>
  <c r="E15"/>
  <c r="E14"/>
  <c r="G13"/>
  <c r="F13"/>
  <c r="D13"/>
  <c r="E11"/>
  <c r="E10"/>
  <c r="F31" i="9"/>
  <c r="F37"/>
  <c r="F49"/>
  <c r="G37"/>
  <c r="D21"/>
  <c r="F21"/>
  <c r="D37"/>
  <c r="G49"/>
  <c r="D49"/>
  <c r="E44"/>
  <c r="G13"/>
  <c r="G21"/>
  <c r="G31"/>
  <c r="G61"/>
  <c r="D31"/>
  <c r="D25"/>
  <c r="D43"/>
  <c r="D53"/>
  <c r="G68"/>
  <c r="D17"/>
  <c r="G64" i="10"/>
  <c r="G52"/>
  <c r="F52"/>
  <c r="D40"/>
  <c r="D20"/>
  <c r="E13" i="12"/>
  <c r="E17"/>
  <c r="E21"/>
  <c r="E37"/>
  <c r="E49"/>
  <c r="E87"/>
  <c r="F87"/>
  <c r="G87"/>
  <c r="D87"/>
  <c r="E13" i="11"/>
  <c r="E17"/>
  <c r="E21"/>
  <c r="E37"/>
  <c r="E49"/>
  <c r="F83"/>
  <c r="G83"/>
  <c r="D83"/>
  <c r="E83"/>
  <c r="G69" i="9"/>
  <c r="F64" i="7"/>
  <c r="E64"/>
  <c r="F58"/>
  <c r="E58"/>
  <c r="F50"/>
  <c r="E50"/>
  <c r="O18"/>
  <c r="N18"/>
  <c r="P18"/>
  <c r="F40"/>
  <c r="E40"/>
  <c r="D64"/>
  <c r="C64"/>
  <c r="B64"/>
  <c r="B58"/>
  <c r="C58"/>
  <c r="D58"/>
  <c r="D50"/>
  <c r="C50"/>
  <c r="B50"/>
  <c r="B40"/>
  <c r="C40"/>
  <c r="D40"/>
  <c r="K18"/>
  <c r="Q8"/>
  <c r="N8"/>
  <c r="Q18"/>
  <c r="B31"/>
  <c r="N32"/>
  <c r="H18"/>
  <c r="B18"/>
  <c r="H8"/>
  <c r="B8"/>
  <c r="E31"/>
  <c r="K31"/>
  <c r="Q32"/>
  <c r="E18"/>
  <c r="E8"/>
  <c r="K8"/>
  <c r="P32"/>
  <c r="O32"/>
  <c r="G72" i="10"/>
  <c r="E55"/>
  <c r="E54"/>
  <c r="E53"/>
  <c r="E50"/>
  <c r="E49"/>
  <c r="E48"/>
  <c r="E47"/>
  <c r="E45"/>
  <c r="E44"/>
  <c r="D43"/>
  <c r="E42"/>
  <c r="F40"/>
  <c r="E37"/>
  <c r="E36"/>
  <c r="E35"/>
  <c r="F34"/>
  <c r="D34"/>
  <c r="E33"/>
  <c r="F28"/>
  <c r="E25"/>
  <c r="D24"/>
  <c r="E23"/>
  <c r="E22"/>
  <c r="E21"/>
  <c r="F20"/>
  <c r="E18"/>
  <c r="E17"/>
  <c r="F16"/>
  <c r="D16"/>
  <c r="E14"/>
  <c r="E13"/>
  <c r="F72"/>
  <c r="E20"/>
  <c r="E72"/>
  <c r="D72"/>
  <c r="E52" i="9"/>
  <c r="E51"/>
  <c r="E50"/>
  <c r="E46"/>
  <c r="E45"/>
  <c r="E42"/>
  <c r="E41"/>
  <c r="D40"/>
  <c r="E39"/>
  <c r="E35"/>
  <c r="E33"/>
  <c r="E30"/>
  <c r="E31"/>
  <c r="F25"/>
  <c r="E22"/>
  <c r="E20"/>
  <c r="E19"/>
  <c r="E18"/>
  <c r="F17"/>
  <c r="E15"/>
  <c r="E14"/>
  <c r="F13"/>
  <c r="D13"/>
  <c r="E11"/>
  <c r="E10"/>
  <c r="G61" i="8"/>
  <c r="D39"/>
  <c r="D36"/>
  <c r="D31"/>
  <c r="D21"/>
  <c r="E52"/>
  <c r="E51"/>
  <c r="E50"/>
  <c r="E47"/>
  <c r="E46"/>
  <c r="E45"/>
  <c r="E44"/>
  <c r="E43"/>
  <c r="E41"/>
  <c r="E40"/>
  <c r="E38"/>
  <c r="F36"/>
  <c r="E34"/>
  <c r="E33"/>
  <c r="E32"/>
  <c r="F31"/>
  <c r="E30"/>
  <c r="F25"/>
  <c r="E22"/>
  <c r="E20"/>
  <c r="E19"/>
  <c r="E18"/>
  <c r="F17"/>
  <c r="E15"/>
  <c r="E14"/>
  <c r="F13"/>
  <c r="D13"/>
  <c r="E11"/>
  <c r="E10"/>
  <c r="E7"/>
  <c r="E19" i="5"/>
  <c r="F13"/>
  <c r="D13"/>
  <c r="F17"/>
  <c r="F36"/>
  <c r="E50"/>
  <c r="E51"/>
  <c r="Q22" i="7"/>
  <c r="D24" i="6"/>
  <c r="F31" i="5"/>
  <c r="E52"/>
  <c r="E47"/>
  <c r="E46"/>
  <c r="E45"/>
  <c r="E44"/>
  <c r="E43"/>
  <c r="E41"/>
  <c r="E40"/>
  <c r="E38"/>
  <c r="E34"/>
  <c r="E33"/>
  <c r="E32"/>
  <c r="E30"/>
  <c r="F25"/>
  <c r="E22"/>
  <c r="E20"/>
  <c r="E18"/>
  <c r="E48"/>
  <c r="E15"/>
  <c r="E14"/>
  <c r="E11"/>
  <c r="E10"/>
  <c r="E7"/>
  <c r="N29" i="4"/>
  <c r="P49"/>
  <c r="O18"/>
  <c r="O14"/>
  <c r="O21"/>
  <c r="O26"/>
  <c r="O30"/>
  <c r="O34"/>
  <c r="N4"/>
  <c r="N5"/>
  <c r="N6"/>
  <c r="N7"/>
  <c r="N10"/>
  <c r="N11"/>
  <c r="N12"/>
  <c r="N15"/>
  <c r="N16"/>
  <c r="N19"/>
  <c r="N20"/>
  <c r="N22"/>
  <c r="N23"/>
  <c r="N30"/>
  <c r="N31"/>
  <c r="N32"/>
  <c r="N33"/>
  <c r="N35"/>
  <c r="N36"/>
  <c r="N37"/>
  <c r="N38"/>
  <c r="N39"/>
  <c r="N40"/>
  <c r="N41"/>
  <c r="N42"/>
  <c r="N43"/>
  <c r="N44"/>
  <c r="N45"/>
  <c r="N48"/>
  <c r="N3"/>
  <c r="M49"/>
  <c r="D7" i="2"/>
  <c r="H47" i="4"/>
  <c r="H26"/>
  <c r="D49"/>
  <c r="E34"/>
  <c r="E30"/>
  <c r="E26"/>
  <c r="E21"/>
  <c r="E18"/>
  <c r="E14"/>
  <c r="D64" i="3"/>
  <c r="E55"/>
  <c r="E42"/>
  <c r="E38"/>
  <c r="E32"/>
  <c r="E27"/>
  <c r="E23"/>
  <c r="E19"/>
  <c r="N13" i="1"/>
  <c r="M13"/>
  <c r="K13"/>
  <c r="L10"/>
  <c r="L9"/>
  <c r="L8"/>
  <c r="L13"/>
  <c r="C27"/>
  <c r="C38"/>
  <c r="D34"/>
  <c r="E27"/>
  <c r="E28"/>
  <c r="D27"/>
  <c r="D28"/>
  <c r="C15"/>
  <c r="C22"/>
  <c r="C48"/>
  <c r="C50"/>
  <c r="I15"/>
  <c r="I17"/>
  <c r="F61" i="8"/>
  <c r="F69" i="9"/>
  <c r="E13"/>
  <c r="E17"/>
  <c r="E21"/>
  <c r="E37"/>
  <c r="E49"/>
  <c r="E69"/>
  <c r="D69"/>
  <c r="D61" i="8"/>
  <c r="E17"/>
  <c r="E61"/>
  <c r="E17" i="5"/>
  <c r="N49" i="4"/>
</calcChain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R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<sst xmlns="http://schemas.openxmlformats.org/spreadsheetml/2006/main" count="1588" uniqueCount="340">
  <si>
    <t>Смаглов</t>
  </si>
  <si>
    <t>ут4</t>
  </si>
  <si>
    <t>ФИО</t>
  </si>
  <si>
    <t>группа</t>
  </si>
  <si>
    <t>чел</t>
  </si>
  <si>
    <t>час</t>
  </si>
  <si>
    <t>нп3</t>
  </si>
  <si>
    <t>нп2</t>
  </si>
  <si>
    <t>Пакулин</t>
  </si>
  <si>
    <t>ут1</t>
  </si>
  <si>
    <t>Матюхина</t>
  </si>
  <si>
    <t>на мира</t>
  </si>
  <si>
    <t>нп1 а</t>
  </si>
  <si>
    <t>51 д/с, шк.</t>
  </si>
  <si>
    <t>в 1-3 классах</t>
  </si>
  <si>
    <t xml:space="preserve">школа, д/с 51 </t>
  </si>
  <si>
    <t>предложить подработку в школе №1  9 часов</t>
  </si>
  <si>
    <t>Центральн. Р-н</t>
  </si>
  <si>
    <t>сс3</t>
  </si>
  <si>
    <t>сс2</t>
  </si>
  <si>
    <t>сс1</t>
  </si>
  <si>
    <t>СОКРАТИТЬ НАГРУЗКУ</t>
  </si>
  <si>
    <t>Геллер</t>
  </si>
  <si>
    <t>Алавкин</t>
  </si>
  <si>
    <t>Согоян/Шершнев</t>
  </si>
  <si>
    <t>Шершнев</t>
  </si>
  <si>
    <t>Енилин</t>
  </si>
  <si>
    <t>ут3</t>
  </si>
  <si>
    <t xml:space="preserve">Белов </t>
  </si>
  <si>
    <t>ут2</t>
  </si>
  <si>
    <t>Согоян</t>
  </si>
  <si>
    <t>Революционная, 11</t>
  </si>
  <si>
    <t>Белов</t>
  </si>
  <si>
    <t xml:space="preserve">Енилинн </t>
  </si>
  <si>
    <t>Тен</t>
  </si>
  <si>
    <t>по уровню подготовки</t>
  </si>
  <si>
    <t>Общеобразовательные школы</t>
  </si>
  <si>
    <t>Биринцев</t>
  </si>
  <si>
    <t>Кузнецов</t>
  </si>
  <si>
    <t>ут 4</t>
  </si>
  <si>
    <t>нп2- 2</t>
  </si>
  <si>
    <t>нп2- 3</t>
  </si>
  <si>
    <t>нп2-4</t>
  </si>
  <si>
    <t>нп2 -1</t>
  </si>
  <si>
    <t>НП2 -5</t>
  </si>
  <si>
    <t>нп2-6</t>
  </si>
  <si>
    <t>нп-2-7</t>
  </si>
  <si>
    <t>нп2-8</t>
  </si>
  <si>
    <t>нп2-9</t>
  </si>
  <si>
    <t>нп2-10</t>
  </si>
  <si>
    <t>нп2-11</t>
  </si>
  <si>
    <t>нп2-12</t>
  </si>
  <si>
    <t>всм</t>
  </si>
  <si>
    <t>сс-</t>
  </si>
  <si>
    <t>нп1 9гр. по 27 чел. и 1 гр. по 25 чел.</t>
  </si>
  <si>
    <t>кол-во групп</t>
  </si>
  <si>
    <t>низ.</t>
  </si>
  <si>
    <t>сред.</t>
  </si>
  <si>
    <t>выс.</t>
  </si>
  <si>
    <t>2013-2014кол-во гр./чел</t>
  </si>
  <si>
    <t>ут5</t>
  </si>
  <si>
    <t>2012-2013 кол-во групп/чел</t>
  </si>
  <si>
    <t>сс-3</t>
  </si>
  <si>
    <t>сс- 2</t>
  </si>
  <si>
    <t>сс- 1</t>
  </si>
  <si>
    <t>ут 5</t>
  </si>
  <si>
    <t>ут 3</t>
  </si>
  <si>
    <t>ут-2</t>
  </si>
  <si>
    <t>ут-1</t>
  </si>
  <si>
    <t>нп-3</t>
  </si>
  <si>
    <t>нп-2</t>
  </si>
  <si>
    <t>нп-1</t>
  </si>
  <si>
    <t>Якович Ю.Р.</t>
  </si>
  <si>
    <t>ВСМ -1</t>
  </si>
  <si>
    <t>ВСМ - 2</t>
  </si>
  <si>
    <t>Салахова Г.Р.</t>
  </si>
  <si>
    <t>Геллер В.Я.</t>
  </si>
  <si>
    <t>СС - 3</t>
  </si>
  <si>
    <t>СС - 2</t>
  </si>
  <si>
    <t>Алавкин А.Н.</t>
  </si>
  <si>
    <t>Шершнев В.М.</t>
  </si>
  <si>
    <t>СС- 2</t>
  </si>
  <si>
    <t>УТ - 5</t>
  </si>
  <si>
    <t>УТ - 3</t>
  </si>
  <si>
    <t>Смаглов К.Е.</t>
  </si>
  <si>
    <t>НП - 2</t>
  </si>
  <si>
    <t>НП - 1</t>
  </si>
  <si>
    <t>Енилин Н.Я.</t>
  </si>
  <si>
    <t>УТ-2</t>
  </si>
  <si>
    <t>НП - 3</t>
  </si>
  <si>
    <t>Пакулин И.В.</t>
  </si>
  <si>
    <t>УТ-1</t>
  </si>
  <si>
    <t>Белов А.Н.</t>
  </si>
  <si>
    <t>УТ - 1</t>
  </si>
  <si>
    <t>НП -2а</t>
  </si>
  <si>
    <t>НП -2б</t>
  </si>
  <si>
    <t>Согоян А.С.</t>
  </si>
  <si>
    <t>НП - 3а</t>
  </si>
  <si>
    <t>НП - 3б</t>
  </si>
  <si>
    <t>НП - 1а</t>
  </si>
  <si>
    <t>НП - 1б</t>
  </si>
  <si>
    <t>НП - 1в</t>
  </si>
  <si>
    <t>Матюхина М.А.</t>
  </si>
  <si>
    <t>Биринцев А.С.</t>
  </si>
  <si>
    <t>Сивов А.Н.</t>
  </si>
  <si>
    <t>Кузнецов В.В.</t>
  </si>
  <si>
    <t>Тен В.А.</t>
  </si>
  <si>
    <t>Чикина Т.А.</t>
  </si>
  <si>
    <t>Шайкина С.А.</t>
  </si>
  <si>
    <t>Бондаренко В.З.</t>
  </si>
  <si>
    <t>Сайфулина З.Ш.</t>
  </si>
  <si>
    <t>Денисова Е.А.</t>
  </si>
  <si>
    <t>Кусмарова Н.В.</t>
  </si>
  <si>
    <t>Павлова В.П.</t>
  </si>
  <si>
    <t>Абросимова А.В.</t>
  </si>
  <si>
    <t>№</t>
  </si>
  <si>
    <t>Ф.И.О. тренера</t>
  </si>
  <si>
    <t>часы</t>
  </si>
  <si>
    <t>уч-ся</t>
  </si>
  <si>
    <t>оклад</t>
  </si>
  <si>
    <t>сумма</t>
  </si>
  <si>
    <t>9.222</t>
  </si>
  <si>
    <t>6.917</t>
  </si>
  <si>
    <t>7.839</t>
  </si>
  <si>
    <t>6.455</t>
  </si>
  <si>
    <t>6.686</t>
  </si>
  <si>
    <t>вторая</t>
  </si>
  <si>
    <t>образов.</t>
  </si>
  <si>
    <t>высшее</t>
  </si>
  <si>
    <t>ср.общее</t>
  </si>
  <si>
    <t>к-высшая</t>
  </si>
  <si>
    <t>к-первая</t>
  </si>
  <si>
    <t>к-вторая</t>
  </si>
  <si>
    <t>Учебная нагрузка тренера-преподавателя на 2012 - 2013 учебный год</t>
  </si>
  <si>
    <t>пед.высшее</t>
  </si>
  <si>
    <t>пед.высшее- 1</t>
  </si>
  <si>
    <t>н/пед.высшее</t>
  </si>
  <si>
    <t>173.154</t>
  </si>
  <si>
    <t>сред.проф.</t>
  </si>
  <si>
    <t>Учебная нагрузка тренера-преподавателя на 2013 - 2014 учебный год</t>
  </si>
  <si>
    <t>УТ - 4</t>
  </si>
  <si>
    <t>СС-1</t>
  </si>
  <si>
    <t>УТ-3</t>
  </si>
  <si>
    <t>УТ - 2</t>
  </si>
  <si>
    <t>НП -3</t>
  </si>
  <si>
    <t>НП -2</t>
  </si>
  <si>
    <t>НП -1</t>
  </si>
  <si>
    <t>интернат</t>
  </si>
  <si>
    <t>комсомольский</t>
  </si>
  <si>
    <t>Спирин И.А.</t>
  </si>
  <si>
    <t>%</t>
  </si>
  <si>
    <t>Геллер Я.В.</t>
  </si>
  <si>
    <t>255.299</t>
  </si>
  <si>
    <t xml:space="preserve"> </t>
  </si>
  <si>
    <t>ВСМ - 1</t>
  </si>
  <si>
    <t>СС - 1</t>
  </si>
  <si>
    <t>часы общ</t>
  </si>
  <si>
    <t>часы шах</t>
  </si>
  <si>
    <t>часы офп</t>
  </si>
  <si>
    <t>НП-1</t>
  </si>
  <si>
    <t>НП-2</t>
  </si>
  <si>
    <t>Расчет учебной нагрузки для тренера 2013-2014 у.г.  - подушная оплата</t>
  </si>
  <si>
    <t>ВСМ</t>
  </si>
  <si>
    <t>кол-во часов</t>
  </si>
  <si>
    <t>часы шахматы</t>
  </si>
  <si>
    <t>почас.</t>
  </si>
  <si>
    <t>мак. Коэфиц.</t>
  </si>
  <si>
    <t>коэфиц. %</t>
  </si>
  <si>
    <t>3-4</t>
  </si>
  <si>
    <t>6-8</t>
  </si>
  <si>
    <t>4-6</t>
  </si>
  <si>
    <t>10 -12</t>
  </si>
  <si>
    <t>9-11</t>
  </si>
  <si>
    <t>8 -10</t>
  </si>
  <si>
    <t>7 -9</t>
  </si>
  <si>
    <t>12-14</t>
  </si>
  <si>
    <t>14-16</t>
  </si>
  <si>
    <t>наполн. оптимал.</t>
  </si>
  <si>
    <t>наполн. максим.</t>
  </si>
  <si>
    <t>Расчет нагрузки тренеров на 2013-2014 учебный год -  подушная оплата.</t>
  </si>
  <si>
    <t>Количество групп и учащихся</t>
  </si>
  <si>
    <t>Мира 158</t>
  </si>
  <si>
    <t>школы</t>
  </si>
  <si>
    <t>УТ -1</t>
  </si>
  <si>
    <t>УТ -3</t>
  </si>
  <si>
    <t>Кузнецов № 49</t>
  </si>
  <si>
    <t>Распределение групп по районам на 2013 - 14 учебный год</t>
  </si>
  <si>
    <t>№ 51 Спирин</t>
  </si>
  <si>
    <t>Якович</t>
  </si>
  <si>
    <t>№ 48 Тен</t>
  </si>
  <si>
    <t xml:space="preserve"> Тен № 48</t>
  </si>
  <si>
    <t>шлюзовой</t>
  </si>
  <si>
    <t>Спирин</t>
  </si>
  <si>
    <t xml:space="preserve">шайкина </t>
  </si>
  <si>
    <t>Чикина</t>
  </si>
  <si>
    <t>Сайфулина</t>
  </si>
  <si>
    <t>Бондаренко</t>
  </si>
  <si>
    <t>Павлова</t>
  </si>
  <si>
    <t>Абросимова</t>
  </si>
  <si>
    <t>Галай А.В</t>
  </si>
  <si>
    <t>НП - 1-51</t>
  </si>
  <si>
    <t>НП-2-51</t>
  </si>
  <si>
    <t>тренер офп</t>
  </si>
  <si>
    <t>итого:</t>
  </si>
  <si>
    <t>51 школа</t>
  </si>
  <si>
    <t>Курченкова О.В.</t>
  </si>
  <si>
    <t>Шайкина</t>
  </si>
  <si>
    <t>Курченкова</t>
  </si>
  <si>
    <t>СС-2</t>
  </si>
  <si>
    <t>СС-3</t>
  </si>
  <si>
    <t>ВСМ-1</t>
  </si>
  <si>
    <t>Салахова</t>
  </si>
  <si>
    <t>УТ- 2</t>
  </si>
  <si>
    <t>№ 51 Матюхина</t>
  </si>
  <si>
    <t>групп</t>
  </si>
  <si>
    <t>НП-3</t>
  </si>
  <si>
    <t>УТ</t>
  </si>
  <si>
    <t>СС</t>
  </si>
  <si>
    <t>Революционная</t>
  </si>
  <si>
    <t>Школы</t>
  </si>
  <si>
    <t>шах</t>
  </si>
  <si>
    <t>офп</t>
  </si>
  <si>
    <t>60 часов-3.33 ставки</t>
  </si>
  <si>
    <t>19 часов - 1.06 ставки</t>
  </si>
  <si>
    <t>НП - 2-51</t>
  </si>
  <si>
    <t>77 часов - 4.39 ставки</t>
  </si>
  <si>
    <t>ОФП вакансия 1</t>
  </si>
  <si>
    <t>ОФП вакансия 2</t>
  </si>
  <si>
    <t>УТ-4</t>
  </si>
  <si>
    <t>Вакансия</t>
  </si>
  <si>
    <t>1 категория</t>
  </si>
  <si>
    <t>2 кат</t>
  </si>
  <si>
    <t>высшая</t>
  </si>
  <si>
    <t>в</t>
  </si>
  <si>
    <t>в старший</t>
  </si>
  <si>
    <t>2 старший</t>
  </si>
  <si>
    <t>1,5</t>
  </si>
  <si>
    <t>понед</t>
  </si>
  <si>
    <t>вторник</t>
  </si>
  <si>
    <t>среда</t>
  </si>
  <si>
    <t>место проведения</t>
  </si>
  <si>
    <t>Революцион.11</t>
  </si>
  <si>
    <t>Мира, 158</t>
  </si>
  <si>
    <t>НП - 2а</t>
  </si>
  <si>
    <t>НП - 2б</t>
  </si>
  <si>
    <t>НП - 2в</t>
  </si>
  <si>
    <t>Молчанов А.Г.</t>
  </si>
  <si>
    <t xml:space="preserve">гимназия № 48 </t>
  </si>
  <si>
    <t>школа № 49</t>
  </si>
  <si>
    <t>НП -1б</t>
  </si>
  <si>
    <t>НП -1а</t>
  </si>
  <si>
    <t>"УТВЕРЖДАЮ"</t>
  </si>
  <si>
    <t>Директор МБОУ ДОД СДЮСШОР № 4 "Шахматы"</t>
  </si>
  <si>
    <t>кол-во уч-ся</t>
  </si>
  <si>
    <t>Расписание экзаменов МБОУДОД СДЮСШОР № 4 "ШАХМАТЫ" на 2013-2014 учебный год</t>
  </si>
  <si>
    <t>"_____"__________2014 г.     ___________________________Г.Р. Салахова</t>
  </si>
  <si>
    <t>17.30</t>
  </si>
  <si>
    <t>11.30</t>
  </si>
  <si>
    <t>15.00</t>
  </si>
  <si>
    <t>14.30</t>
  </si>
  <si>
    <t>10.00</t>
  </si>
  <si>
    <t>18.00</t>
  </si>
  <si>
    <t>13.00</t>
  </si>
  <si>
    <t>19.00</t>
  </si>
  <si>
    <t>16.00</t>
  </si>
  <si>
    <t>13.30</t>
  </si>
  <si>
    <t>Мира, 158/ Революцион. 11</t>
  </si>
  <si>
    <t>Революцион. 11</t>
  </si>
  <si>
    <t>*пятница</t>
  </si>
  <si>
    <t>*суббота</t>
  </si>
  <si>
    <t>16.30</t>
  </si>
  <si>
    <t>*четверг</t>
  </si>
  <si>
    <t>"Утверждаю"</t>
  </si>
  <si>
    <t>Директор МБОУДОД СДЮСШОР № 4 "ШАХМАТЫ"</t>
  </si>
  <si>
    <t>___________________Салахова Г.Р.</t>
  </si>
  <si>
    <t xml:space="preserve">ПЛАН - ГРАФИК  </t>
  </si>
  <si>
    <t xml:space="preserve">сдачи учащимися МБОУДОД СДЮСШОР № 4 "ШАХМАТЫ" контрольно-переводных нормативов </t>
  </si>
  <si>
    <t>Дата</t>
  </si>
  <si>
    <t>Место (адрес)</t>
  </si>
  <si>
    <t>Время</t>
  </si>
  <si>
    <t>Теоретическая подготовка</t>
  </si>
  <si>
    <t>Практическая подготовка</t>
  </si>
  <si>
    <t>Состав комиссии</t>
  </si>
  <si>
    <t>1.Анализ партий и позиций</t>
  </si>
  <si>
    <t>2. Дебют</t>
  </si>
  <si>
    <t>2. Решение задач и этюдов</t>
  </si>
  <si>
    <t>3. Миттельшпиль</t>
  </si>
  <si>
    <t>4. Эндшпиль</t>
  </si>
  <si>
    <t>СДЮСШОР № 4</t>
  </si>
  <si>
    <t>Маркелов А.А.</t>
  </si>
  <si>
    <t>турнирный зал</t>
  </si>
  <si>
    <t>Революционная 11</t>
  </si>
  <si>
    <t>НП 3 - Пакулин И.В.</t>
  </si>
  <si>
    <t>1. История шахмат и правила вида спорта "шахматы"</t>
  </si>
  <si>
    <t>*15.05.2014</t>
  </si>
  <si>
    <t>*16.05.2014</t>
  </si>
  <si>
    <t>*17.05.2014</t>
  </si>
  <si>
    <t>СС - 3 Геллер Я.В.</t>
  </si>
  <si>
    <t>СС - 1 Спирин И.А.</t>
  </si>
  <si>
    <t>СС - 2 Алавкин А.Н.</t>
  </si>
  <si>
    <t>УТ - 4 Смаглов К.Е.</t>
  </si>
  <si>
    <t>УТ - 3 Енилин Н.Я.</t>
  </si>
  <si>
    <t>НП - 1 Енилин Н.Я.</t>
  </si>
  <si>
    <t>УТ - 1 Пакулин И.В.</t>
  </si>
  <si>
    <t>УТ - 2 Белов А.Н.</t>
  </si>
  <si>
    <t>УТ - 1 Белов А.Н.</t>
  </si>
  <si>
    <t>НП - 1 Белов А.Н.</t>
  </si>
  <si>
    <t>УТ - 1 Согоян А.С.</t>
  </si>
  <si>
    <t>НП - 2а Согоян А.С.</t>
  </si>
  <si>
    <t>НП - 2б Согоян А.С.</t>
  </si>
  <si>
    <t>НП - 1 Согоян А.С.</t>
  </si>
  <si>
    <t>НП - 2в Молчанов А.Г.</t>
  </si>
  <si>
    <t>НП - 2 Галай А.В.</t>
  </si>
  <si>
    <t>НП - 1 Галай А.В.</t>
  </si>
  <si>
    <t>НП - 3 Енилин Н.Я.</t>
  </si>
  <si>
    <t>НП - 3 Пакулин И.В.</t>
  </si>
  <si>
    <t>НП - 1 Молчанов А.Г.</t>
  </si>
  <si>
    <t>НП - 1а Галай А.В.</t>
  </si>
  <si>
    <t>НП - 1б Галай А.В.</t>
  </si>
  <si>
    <t>НП - 1 Смаглов К.Е.</t>
  </si>
  <si>
    <t>НП - 2 Матюхина М.А.</t>
  </si>
  <si>
    <t>НП - 1 Матюхина М.А.</t>
  </si>
  <si>
    <t>НП - 2 Молчанов А.Г.</t>
  </si>
  <si>
    <t>НП - 3 Кузнецов В.В.</t>
  </si>
  <si>
    <t>НП - 1 Кузнецов В.В.</t>
  </si>
  <si>
    <t>Гураль О.Н.</t>
  </si>
  <si>
    <t>Галай А.В.</t>
  </si>
  <si>
    <t>НП - 2 Пакулин И.В.</t>
  </si>
  <si>
    <t>НП - 1а Матюхина М.А.</t>
  </si>
  <si>
    <t>Гимназия № 48</t>
  </si>
  <si>
    <t xml:space="preserve">МБОУ № 49 </t>
  </si>
  <si>
    <t>суббота</t>
  </si>
  <si>
    <t>пятница</t>
  </si>
  <si>
    <t>четверг</t>
  </si>
  <si>
    <t>НП - 1 Спирин И.А.</t>
  </si>
  <si>
    <t>НП - 2 Смаглов К.Е.</t>
  </si>
  <si>
    <t>понедельник</t>
  </si>
  <si>
    <t xml:space="preserve">                  03.03.2014 г.</t>
  </si>
  <si>
    <t>*- дополнительный день для учащихся не сдавших КПН по уважительной причине</t>
  </si>
  <si>
    <t>* - дополнительные дни для учащихся, которые не явились по уважительным причинам в назначенный день для сдачи  контрольно-переводных нормативов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</si>
</sst>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12"/>
      <name val="Arial Cyr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25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1" fontId="0" fillId="2" borderId="1" xfId="0" applyNumberFormat="1" applyFont="1" applyFill="1" applyBorder="1" applyAlignment="1">
      <alignment horizontal="center"/>
    </xf>
    <xf numFmtId="0" fontId="0" fillId="0" borderId="6" xfId="0" applyBorder="1" applyAlignment="1"/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1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5" borderId="1" xfId="0" applyFill="1" applyBorder="1"/>
    <xf numFmtId="1" fontId="0" fillId="4" borderId="1" xfId="0" applyNumberFormat="1" applyFill="1" applyBorder="1"/>
    <xf numFmtId="1" fontId="0" fillId="3" borderId="1" xfId="0" applyNumberFormat="1" applyFill="1" applyBorder="1"/>
    <xf numFmtId="1" fontId="0" fillId="2" borderId="1" xfId="0" applyNumberFormat="1" applyFill="1" applyBorder="1"/>
    <xf numFmtId="0" fontId="1" fillId="0" borderId="1" xfId="0" applyFont="1" applyFill="1" applyBorder="1" applyAlignment="1">
      <alignment horizontal="center"/>
    </xf>
    <xf numFmtId="0" fontId="0" fillId="0" borderId="9" xfId="0" applyBorder="1"/>
    <xf numFmtId="0" fontId="1" fillId="5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5" fillId="0" borderId="4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5" xfId="0" applyBorder="1"/>
    <xf numFmtId="2" fontId="0" fillId="0" borderId="4" xfId="0" applyNumberFormat="1" applyFont="1" applyFill="1" applyBorder="1" applyAlignment="1">
      <alignment horizontal="right"/>
    </xf>
    <xf numFmtId="1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/>
    <xf numFmtId="0" fontId="10" fillId="0" borderId="1" xfId="0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top" wrapText="1"/>
    </xf>
    <xf numFmtId="0" fontId="13" fillId="0" borderId="0" xfId="1"/>
    <xf numFmtId="0" fontId="13" fillId="0" borderId="2" xfId="1" applyBorder="1" applyAlignment="1">
      <alignment horizontal="center"/>
    </xf>
    <xf numFmtId="0" fontId="13" fillId="0" borderId="11" xfId="1" applyBorder="1" applyAlignment="1">
      <alignment horizontal="center"/>
    </xf>
    <xf numFmtId="0" fontId="13" fillId="0" borderId="4" xfId="1" applyBorder="1"/>
    <xf numFmtId="0" fontId="13" fillId="0" borderId="5" xfId="1" applyBorder="1"/>
    <xf numFmtId="0" fontId="13" fillId="0" borderId="12" xfId="1" applyBorder="1"/>
    <xf numFmtId="0" fontId="13" fillId="0" borderId="13" xfId="1" applyBorder="1"/>
    <xf numFmtId="0" fontId="13" fillId="0" borderId="11" xfId="1" applyBorder="1"/>
    <xf numFmtId="0" fontId="13" fillId="0" borderId="0" xfId="1" applyBorder="1"/>
    <xf numFmtId="0" fontId="13" fillId="0" borderId="10" xfId="1" applyBorder="1" applyAlignment="1"/>
    <xf numFmtId="0" fontId="13" fillId="0" borderId="3" xfId="1" applyBorder="1"/>
    <xf numFmtId="0" fontId="13" fillId="0" borderId="9" xfId="1" applyBorder="1" applyAlignment="1"/>
    <xf numFmtId="0" fontId="13" fillId="0" borderId="6" xfId="1" applyBorder="1" applyAlignment="1"/>
    <xf numFmtId="0" fontId="13" fillId="0" borderId="14" xfId="1" applyBorder="1" applyAlignment="1"/>
    <xf numFmtId="0" fontId="13" fillId="0" borderId="9" xfId="1" applyBorder="1"/>
    <xf numFmtId="0" fontId="13" fillId="0" borderId="14" xfId="1" applyBorder="1"/>
    <xf numFmtId="0" fontId="13" fillId="0" borderId="11" xfId="1" applyBorder="1" applyAlignment="1"/>
    <xf numFmtId="0" fontId="14" fillId="0" borderId="0" xfId="1" applyFont="1" applyBorder="1" applyAlignment="1"/>
    <xf numFmtId="0" fontId="14" fillId="0" borderId="12" xfId="1" applyFont="1" applyBorder="1" applyAlignment="1"/>
    <xf numFmtId="0" fontId="15" fillId="0" borderId="4" xfId="1" applyFont="1" applyBorder="1" applyAlignment="1">
      <alignment horizontal="center"/>
    </xf>
    <xf numFmtId="0" fontId="13" fillId="0" borderId="0" xfId="1" applyBorder="1" applyAlignment="1"/>
    <xf numFmtId="0" fontId="13" fillId="0" borderId="4" xfId="1" applyBorder="1" applyAlignment="1">
      <alignment horizontal="center"/>
    </xf>
    <xf numFmtId="0" fontId="13" fillId="0" borderId="5" xfId="1" applyBorder="1" applyAlignment="1"/>
    <xf numFmtId="0" fontId="13" fillId="0" borderId="12" xfId="1" applyBorder="1" applyAlignment="1"/>
    <xf numFmtId="0" fontId="13" fillId="0" borderId="12" xfId="1" applyBorder="1" applyAlignment="1">
      <alignment shrinkToFit="1"/>
    </xf>
    <xf numFmtId="0" fontId="13" fillId="0" borderId="3" xfId="1" applyBorder="1" applyAlignment="1">
      <alignment horizontal="center"/>
    </xf>
    <xf numFmtId="0" fontId="14" fillId="0" borderId="11" xfId="1" applyFont="1" applyBorder="1" applyAlignment="1"/>
    <xf numFmtId="0" fontId="14" fillId="0" borderId="13" xfId="1" applyFont="1" applyBorder="1" applyAlignment="1"/>
    <xf numFmtId="0" fontId="13" fillId="0" borderId="6" xfId="1" applyBorder="1"/>
    <xf numFmtId="49" fontId="13" fillId="0" borderId="2" xfId="1" applyNumberFormat="1" applyBorder="1" applyAlignment="1">
      <alignment horizontal="center"/>
    </xf>
    <xf numFmtId="0" fontId="13" fillId="0" borderId="10" xfId="1" applyBorder="1"/>
    <xf numFmtId="0" fontId="13" fillId="0" borderId="5" xfId="1" applyBorder="1" applyAlignment="1">
      <alignment horizontal="center"/>
    </xf>
    <xf numFmtId="0" fontId="13" fillId="0" borderId="0" xfId="1" applyBorder="1" applyAlignment="1">
      <alignment horizontal="center"/>
    </xf>
    <xf numFmtId="0" fontId="13" fillId="0" borderId="0" xfId="1" applyBorder="1" applyAlignment="1">
      <alignment horizontal="left"/>
    </xf>
    <xf numFmtId="49" fontId="13" fillId="0" borderId="4" xfId="1" applyNumberFormat="1" applyBorder="1" applyAlignment="1">
      <alignment horizontal="center"/>
    </xf>
    <xf numFmtId="0" fontId="13" fillId="0" borderId="0" xfId="1" applyAlignment="1">
      <alignment horizontal="left"/>
    </xf>
    <xf numFmtId="49" fontId="13" fillId="0" borderId="0" xfId="1" applyNumberFormat="1" applyBorder="1" applyAlignment="1">
      <alignment horizontal="center"/>
    </xf>
    <xf numFmtId="0" fontId="13" fillId="0" borderId="3" xfId="1" applyBorder="1" applyAlignment="1"/>
    <xf numFmtId="0" fontId="13" fillId="0" borderId="12" xfId="1" applyBorder="1" applyAlignment="1">
      <alignment horizontal="left"/>
    </xf>
    <xf numFmtId="0" fontId="13" fillId="0" borderId="4" xfId="1" applyBorder="1" applyAlignment="1"/>
    <xf numFmtId="14" fontId="13" fillId="0" borderId="10" xfId="1" applyNumberFormat="1" applyBorder="1" applyAlignment="1">
      <alignment horizontal="center"/>
    </xf>
    <xf numFmtId="14" fontId="13" fillId="0" borderId="2" xfId="1" applyNumberFormat="1" applyBorder="1" applyAlignment="1">
      <alignment horizontal="center"/>
    </xf>
    <xf numFmtId="0" fontId="13" fillId="0" borderId="1" xfId="1" applyBorder="1" applyAlignment="1">
      <alignment horizontal="center"/>
    </xf>
    <xf numFmtId="0" fontId="13" fillId="0" borderId="15" xfId="1" applyBorder="1"/>
    <xf numFmtId="0" fontId="13" fillId="0" borderId="8" xfId="1" applyBorder="1"/>
    <xf numFmtId="14" fontId="13" fillId="0" borderId="5" xfId="1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0" fillId="0" borderId="3" xfId="0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7" xfId="0" applyFont="1" applyBorder="1" applyAlignment="1">
      <alignment horizontal="center"/>
    </xf>
    <xf numFmtId="0" fontId="0" fillId="0" borderId="8" xfId="0" applyBorder="1" applyAlignment="1"/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/>
    <xf numFmtId="0" fontId="0" fillId="0" borderId="4" xfId="0" applyBorder="1" applyAlignment="1"/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6" xfId="1" applyBorder="1" applyAlignment="1">
      <alignment horizontal="left"/>
    </xf>
    <xf numFmtId="0" fontId="13" fillId="0" borderId="0" xfId="1" applyBorder="1" applyAlignment="1">
      <alignment horizontal="left"/>
    </xf>
    <xf numFmtId="0" fontId="13" fillId="0" borderId="0" xfId="1" applyAlignment="1">
      <alignment horizontal="center"/>
    </xf>
    <xf numFmtId="0" fontId="13" fillId="0" borderId="0" xfId="1" applyFont="1" applyAlignment="1">
      <alignment horizontal="left"/>
    </xf>
    <xf numFmtId="0" fontId="13" fillId="0" borderId="0" xfId="1" applyAlignment="1">
      <alignment horizontal="left"/>
    </xf>
    <xf numFmtId="0" fontId="13" fillId="0" borderId="12" xfId="1" applyBorder="1" applyAlignment="1">
      <alignment horizontal="left"/>
    </xf>
    <xf numFmtId="0" fontId="13" fillId="0" borderId="0" xfId="1" applyBorder="1" applyAlignment="1"/>
    <xf numFmtId="0" fontId="13" fillId="0" borderId="5" xfId="1" applyBorder="1" applyAlignment="1"/>
    <xf numFmtId="0" fontId="14" fillId="0" borderId="0" xfId="1" applyFont="1" applyBorder="1" applyAlignment="1"/>
    <xf numFmtId="0" fontId="14" fillId="0" borderId="12" xfId="1" applyFont="1" applyBorder="1" applyAlignment="1"/>
    <xf numFmtId="0" fontId="13" fillId="0" borderId="0" xfId="1" applyBorder="1" applyAlignment="1">
      <alignment shrinkToFit="1"/>
    </xf>
    <xf numFmtId="0" fontId="13" fillId="0" borderId="12" xfId="1" applyBorder="1" applyAlignment="1">
      <alignment shrinkToFit="1"/>
    </xf>
    <xf numFmtId="0" fontId="13" fillId="0" borderId="10" xfId="1" applyBorder="1" applyAlignment="1"/>
    <xf numFmtId="0" fontId="13" fillId="0" borderId="11" xfId="1" applyBorder="1" applyAlignment="1"/>
    <xf numFmtId="0" fontId="13" fillId="0" borderId="9" xfId="1" applyBorder="1" applyAlignment="1"/>
    <xf numFmtId="0" fontId="13" fillId="0" borderId="14" xfId="1" applyBorder="1" applyAlignment="1"/>
    <xf numFmtId="0" fontId="13" fillId="0" borderId="12" xfId="1" applyBorder="1"/>
    <xf numFmtId="0" fontId="13" fillId="0" borderId="0" xfId="1" applyBorder="1"/>
    <xf numFmtId="0" fontId="13" fillId="0" borderId="12" xfId="1" applyBorder="1" applyAlignment="1"/>
    <xf numFmtId="0" fontId="13" fillId="0" borderId="7" xfId="1" applyBorder="1" applyAlignment="1"/>
    <xf numFmtId="0" fontId="13" fillId="0" borderId="8" xfId="1" applyBorder="1" applyAlignment="1"/>
    <xf numFmtId="0" fontId="13" fillId="0" borderId="15" xfId="1" applyBorder="1" applyAlignment="1"/>
    <xf numFmtId="0" fontId="14" fillId="0" borderId="11" xfId="1" applyFont="1" applyBorder="1" applyAlignment="1"/>
    <xf numFmtId="0" fontId="14" fillId="0" borderId="13" xfId="1" applyFont="1" applyBorder="1" applyAlignment="1"/>
    <xf numFmtId="0" fontId="14" fillId="0" borderId="5" xfId="1" applyFont="1" applyBorder="1" applyAlignment="1"/>
    <xf numFmtId="0" fontId="13" fillId="0" borderId="5" xfId="1" applyBorder="1" applyAlignment="1">
      <alignment horizontal="left"/>
    </xf>
    <xf numFmtId="0" fontId="13" fillId="0" borderId="5" xfId="1" applyBorder="1" applyAlignment="1">
      <alignment horizontal="left" shrinkToFit="1"/>
    </xf>
    <xf numFmtId="0" fontId="13" fillId="0" borderId="0" xfId="1" applyBorder="1" applyAlignment="1">
      <alignment horizontal="left" shrinkToFit="1"/>
    </xf>
    <xf numFmtId="0" fontId="13" fillId="0" borderId="13" xfId="1" applyBorder="1" applyAlignment="1"/>
    <xf numFmtId="0" fontId="13" fillId="0" borderId="10" xfId="1" applyBorder="1" applyAlignment="1">
      <alignment wrapText="1"/>
    </xf>
    <xf numFmtId="0" fontId="13" fillId="0" borderId="11" xfId="1" applyBorder="1" applyAlignment="1">
      <alignment wrapText="1"/>
    </xf>
    <xf numFmtId="0" fontId="13" fillId="0" borderId="13" xfId="1" applyBorder="1" applyAlignment="1">
      <alignment wrapText="1"/>
    </xf>
    <xf numFmtId="0" fontId="14" fillId="0" borderId="10" xfId="1" applyFont="1" applyBorder="1" applyAlignment="1"/>
    <xf numFmtId="0" fontId="17" fillId="0" borderId="0" xfId="1" applyFont="1" applyAlignment="1">
      <alignment horizontal="center"/>
    </xf>
    <xf numFmtId="0" fontId="13" fillId="0" borderId="10" xfId="1" applyBorder="1" applyAlignment="1">
      <alignment horizontal="center"/>
    </xf>
    <xf numFmtId="0" fontId="13" fillId="0" borderId="13" xfId="1" applyBorder="1" applyAlignment="1">
      <alignment horizontal="center"/>
    </xf>
    <xf numFmtId="0" fontId="13" fillId="0" borderId="11" xfId="1" applyBorder="1" applyAlignment="1">
      <alignment horizontal="center"/>
    </xf>
    <xf numFmtId="0" fontId="13" fillId="0" borderId="13" xfId="1" applyBorder="1"/>
    <xf numFmtId="0" fontId="13" fillId="0" borderId="5" xfId="1" applyBorder="1" applyAlignment="1">
      <alignment shrinkToFit="1"/>
    </xf>
    <xf numFmtId="0" fontId="13" fillId="0" borderId="11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selection activeCell="M28" sqref="M28"/>
    </sheetView>
  </sheetViews>
  <sheetFormatPr defaultRowHeight="15"/>
  <cols>
    <col min="1" max="1" width="18" customWidth="1"/>
    <col min="2" max="2" width="10.7109375" customWidth="1"/>
    <col min="3" max="3" width="10.5703125" customWidth="1"/>
    <col min="4" max="4" width="9.7109375" customWidth="1"/>
    <col min="6" max="6" width="5.5703125" customWidth="1"/>
    <col min="7" max="7" width="4.140625" customWidth="1"/>
    <col min="8" max="8" width="4.28515625" customWidth="1"/>
    <col min="9" max="9" width="6.85546875" customWidth="1"/>
    <col min="10" max="10" width="24.140625" customWidth="1"/>
    <col min="11" max="11" width="6.140625" customWidth="1"/>
    <col min="12" max="12" width="8.85546875" customWidth="1"/>
    <col min="13" max="14" width="7.5703125" customWidth="1"/>
  </cols>
  <sheetData>
    <row r="1" spans="1:14" ht="33.75" customHeight="1">
      <c r="K1" s="147" t="s">
        <v>59</v>
      </c>
      <c r="L1" s="147"/>
      <c r="M1" s="147" t="s">
        <v>61</v>
      </c>
      <c r="N1" s="147"/>
    </row>
    <row r="2" spans="1:14">
      <c r="A2" t="s">
        <v>2</v>
      </c>
      <c r="B2" t="s">
        <v>3</v>
      </c>
      <c r="C2" t="s">
        <v>4</v>
      </c>
      <c r="D2" t="s">
        <v>5</v>
      </c>
      <c r="I2" t="s">
        <v>52</v>
      </c>
      <c r="K2">
        <v>1</v>
      </c>
      <c r="L2">
        <v>3</v>
      </c>
      <c r="M2">
        <v>1</v>
      </c>
      <c r="N2">
        <v>5</v>
      </c>
    </row>
    <row r="3" spans="1:14">
      <c r="A3" t="s">
        <v>0</v>
      </c>
      <c r="B3" t="s">
        <v>1</v>
      </c>
      <c r="C3">
        <v>15</v>
      </c>
      <c r="D3">
        <v>18</v>
      </c>
      <c r="I3" t="s">
        <v>53</v>
      </c>
      <c r="K3">
        <v>3</v>
      </c>
      <c r="L3">
        <v>16</v>
      </c>
      <c r="M3">
        <v>2</v>
      </c>
      <c r="N3">
        <v>13</v>
      </c>
    </row>
    <row r="4" spans="1:14">
      <c r="I4" t="s">
        <v>60</v>
      </c>
      <c r="K4">
        <v>0</v>
      </c>
      <c r="L4">
        <v>0</v>
      </c>
      <c r="M4">
        <v>1</v>
      </c>
      <c r="N4">
        <v>6</v>
      </c>
    </row>
    <row r="5" spans="1:14" ht="17.25" customHeight="1">
      <c r="B5" t="s">
        <v>6</v>
      </c>
      <c r="C5">
        <v>22</v>
      </c>
      <c r="D5">
        <v>9</v>
      </c>
      <c r="I5" t="s">
        <v>39</v>
      </c>
      <c r="K5">
        <v>2</v>
      </c>
      <c r="L5">
        <v>23</v>
      </c>
      <c r="M5">
        <v>0</v>
      </c>
      <c r="N5">
        <v>0</v>
      </c>
    </row>
    <row r="6" spans="1:14">
      <c r="B6" t="s">
        <v>43</v>
      </c>
      <c r="C6">
        <v>15</v>
      </c>
      <c r="D6">
        <v>8</v>
      </c>
      <c r="I6" t="s">
        <v>27</v>
      </c>
      <c r="K6">
        <v>1</v>
      </c>
      <c r="L6">
        <v>16</v>
      </c>
      <c r="M6">
        <v>2</v>
      </c>
      <c r="N6">
        <v>31</v>
      </c>
    </row>
    <row r="7" spans="1:14">
      <c r="D7">
        <v>35</v>
      </c>
      <c r="I7" t="s">
        <v>29</v>
      </c>
      <c r="K7">
        <v>1</v>
      </c>
      <c r="L7">
        <v>14</v>
      </c>
      <c r="M7">
        <v>1</v>
      </c>
      <c r="N7">
        <v>17</v>
      </c>
    </row>
    <row r="8" spans="1:14">
      <c r="A8" t="s">
        <v>8</v>
      </c>
      <c r="B8" t="s">
        <v>9</v>
      </c>
      <c r="C8">
        <v>14</v>
      </c>
      <c r="D8">
        <v>12</v>
      </c>
      <c r="I8" t="s">
        <v>9</v>
      </c>
      <c r="K8">
        <v>2</v>
      </c>
      <c r="L8">
        <f>C8+C33</f>
        <v>34</v>
      </c>
      <c r="M8">
        <v>2</v>
      </c>
      <c r="N8">
        <v>28</v>
      </c>
    </row>
    <row r="9" spans="1:14">
      <c r="B9" t="s">
        <v>40</v>
      </c>
      <c r="C9">
        <v>15</v>
      </c>
      <c r="D9">
        <v>8</v>
      </c>
      <c r="I9" t="s">
        <v>6</v>
      </c>
      <c r="K9">
        <v>4</v>
      </c>
      <c r="L9">
        <f>C5+C35+C36+C37</f>
        <v>88</v>
      </c>
      <c r="M9">
        <v>6</v>
      </c>
      <c r="N9">
        <v>108</v>
      </c>
    </row>
    <row r="10" spans="1:14">
      <c r="D10">
        <v>20</v>
      </c>
      <c r="I10" t="s">
        <v>7</v>
      </c>
      <c r="K10">
        <v>12</v>
      </c>
      <c r="L10">
        <f>C6+C9+C11+C12+C17+C18+C19+C20+C39+C40+C41+C46</f>
        <v>245</v>
      </c>
      <c r="M10">
        <v>6</v>
      </c>
      <c r="N10">
        <v>105</v>
      </c>
    </row>
    <row r="11" spans="1:14">
      <c r="A11" t="s">
        <v>10</v>
      </c>
      <c r="B11" t="s">
        <v>41</v>
      </c>
      <c r="C11">
        <v>22</v>
      </c>
      <c r="D11">
        <v>8</v>
      </c>
      <c r="I11" t="s">
        <v>54</v>
      </c>
      <c r="K11">
        <v>10</v>
      </c>
      <c r="L11">
        <v>267</v>
      </c>
      <c r="M11">
        <v>22</v>
      </c>
      <c r="N11">
        <v>393</v>
      </c>
    </row>
    <row r="12" spans="1:14">
      <c r="B12" t="s">
        <v>42</v>
      </c>
      <c r="C12">
        <v>20</v>
      </c>
      <c r="D12">
        <v>8</v>
      </c>
      <c r="E12" t="s">
        <v>13</v>
      </c>
    </row>
    <row r="13" spans="1:14">
      <c r="B13" t="s">
        <v>12</v>
      </c>
      <c r="C13">
        <v>24</v>
      </c>
      <c r="D13">
        <v>6</v>
      </c>
      <c r="E13" t="s">
        <v>11</v>
      </c>
      <c r="J13" t="s">
        <v>55</v>
      </c>
      <c r="K13">
        <f>SUM(K2:K11)</f>
        <v>36</v>
      </c>
      <c r="L13">
        <f>SUM(L2:L11)</f>
        <v>706</v>
      </c>
      <c r="M13">
        <f>SUM(M2:M11)</f>
        <v>43</v>
      </c>
      <c r="N13">
        <f>SUM(N2:N11)</f>
        <v>706</v>
      </c>
    </row>
    <row r="14" spans="1:14">
      <c r="D14">
        <v>22</v>
      </c>
      <c r="I14">
        <v>36</v>
      </c>
    </row>
    <row r="15" spans="1:14">
      <c r="C15" s="1">
        <f>SUM(C3:C13)</f>
        <v>147</v>
      </c>
      <c r="D15" s="1"/>
      <c r="I15">
        <f>D7+D10+D14+D22+D27+D34+D35+D36+D37+D42+D46</f>
        <v>346</v>
      </c>
    </row>
    <row r="16" spans="1:14">
      <c r="A16" t="s">
        <v>16</v>
      </c>
      <c r="E16" t="s">
        <v>14</v>
      </c>
      <c r="I16">
        <v>60</v>
      </c>
    </row>
    <row r="17" spans="1:10">
      <c r="A17" t="s">
        <v>15</v>
      </c>
      <c r="B17" t="s">
        <v>44</v>
      </c>
      <c r="C17">
        <v>20</v>
      </c>
      <c r="D17">
        <v>8</v>
      </c>
      <c r="I17">
        <f>SUM(I14:I16)</f>
        <v>442</v>
      </c>
      <c r="J17">
        <v>24.56</v>
      </c>
    </row>
    <row r="18" spans="1:10">
      <c r="B18" t="s">
        <v>45</v>
      </c>
      <c r="C18">
        <v>20</v>
      </c>
      <c r="D18">
        <v>8</v>
      </c>
    </row>
    <row r="19" spans="1:10">
      <c r="B19" t="s">
        <v>46</v>
      </c>
      <c r="C19">
        <v>20</v>
      </c>
      <c r="D19">
        <v>8</v>
      </c>
    </row>
    <row r="20" spans="1:10">
      <c r="B20" t="s">
        <v>47</v>
      </c>
      <c r="C20">
        <v>20</v>
      </c>
      <c r="D20">
        <v>8</v>
      </c>
    </row>
    <row r="21" spans="1:10">
      <c r="C21">
        <v>80</v>
      </c>
      <c r="D21">
        <v>40</v>
      </c>
    </row>
    <row r="22" spans="1:10">
      <c r="A22" t="s">
        <v>17</v>
      </c>
      <c r="C22" s="1">
        <f>C15+C21</f>
        <v>227</v>
      </c>
      <c r="D22" s="1">
        <v>72</v>
      </c>
    </row>
    <row r="23" spans="1:10">
      <c r="A23" t="s">
        <v>31</v>
      </c>
    </row>
    <row r="24" spans="1:10">
      <c r="A24" t="s">
        <v>22</v>
      </c>
      <c r="B24" t="s">
        <v>18</v>
      </c>
      <c r="C24">
        <v>4</v>
      </c>
      <c r="D24">
        <v>28</v>
      </c>
      <c r="E24" s="5">
        <v>24</v>
      </c>
      <c r="F24" s="5" t="s">
        <v>21</v>
      </c>
      <c r="G24" s="5"/>
      <c r="H24" s="5"/>
    </row>
    <row r="25" spans="1:10">
      <c r="A25" t="s">
        <v>23</v>
      </c>
      <c r="B25" t="s">
        <v>19</v>
      </c>
      <c r="C25">
        <v>6</v>
      </c>
      <c r="D25">
        <v>26</v>
      </c>
      <c r="E25" s="5">
        <v>22</v>
      </c>
      <c r="F25" s="5" t="s">
        <v>21</v>
      </c>
      <c r="G25" s="5"/>
      <c r="H25" s="5"/>
    </row>
    <row r="26" spans="1:10">
      <c r="A26" t="s">
        <v>24</v>
      </c>
      <c r="B26" t="s">
        <v>20</v>
      </c>
      <c r="C26">
        <v>6</v>
      </c>
      <c r="D26">
        <v>24</v>
      </c>
      <c r="E26" s="5">
        <v>20</v>
      </c>
      <c r="F26" s="5" t="s">
        <v>21</v>
      </c>
      <c r="G26" s="5"/>
      <c r="H26" s="5"/>
    </row>
    <row r="27" spans="1:10">
      <c r="C27" s="1">
        <f>C26+C25+C24</f>
        <v>16</v>
      </c>
      <c r="D27" s="1">
        <f>SUM(D24:D26)</f>
        <v>78</v>
      </c>
      <c r="E27" s="5">
        <f>E26+E25+E24</f>
        <v>66</v>
      </c>
      <c r="F27" s="5"/>
      <c r="G27" s="5"/>
      <c r="H27" s="5"/>
    </row>
    <row r="28" spans="1:10">
      <c r="D28" s="2">
        <f>D27/18</f>
        <v>4.333333333333333</v>
      </c>
      <c r="E28" s="6">
        <f>E27/18</f>
        <v>3.6666666666666665</v>
      </c>
      <c r="F28" s="5"/>
      <c r="G28" s="5"/>
      <c r="H28" s="5"/>
    </row>
    <row r="30" spans="1:10">
      <c r="A30" t="s">
        <v>25</v>
      </c>
      <c r="B30" t="s">
        <v>1</v>
      </c>
      <c r="C30">
        <v>8</v>
      </c>
      <c r="D30">
        <v>18</v>
      </c>
    </row>
    <row r="31" spans="1:10">
      <c r="A31" t="s">
        <v>26</v>
      </c>
      <c r="B31" t="s">
        <v>27</v>
      </c>
      <c r="C31">
        <v>16</v>
      </c>
      <c r="D31">
        <v>16</v>
      </c>
    </row>
    <row r="32" spans="1:10">
      <c r="A32" t="s">
        <v>28</v>
      </c>
      <c r="B32" t="s">
        <v>29</v>
      </c>
      <c r="C32">
        <v>14</v>
      </c>
      <c r="D32">
        <v>14</v>
      </c>
    </row>
    <row r="33" spans="1:8">
      <c r="A33" t="s">
        <v>26</v>
      </c>
      <c r="B33" t="s">
        <v>9</v>
      </c>
      <c r="C33">
        <v>20</v>
      </c>
      <c r="D33">
        <v>12</v>
      </c>
    </row>
    <row r="34" spans="1:8">
      <c r="C34" s="1">
        <v>58</v>
      </c>
      <c r="D34">
        <f>D33+D32+D31+D30</f>
        <v>60</v>
      </c>
    </row>
    <row r="35" spans="1:8">
      <c r="A35" t="s">
        <v>32</v>
      </c>
      <c r="B35" t="s">
        <v>6</v>
      </c>
      <c r="C35">
        <v>26</v>
      </c>
      <c r="D35">
        <v>9</v>
      </c>
    </row>
    <row r="36" spans="1:8">
      <c r="A36" t="s">
        <v>33</v>
      </c>
      <c r="B36" t="s">
        <v>6</v>
      </c>
      <c r="C36">
        <v>16</v>
      </c>
      <c r="D36">
        <v>9</v>
      </c>
    </row>
    <row r="37" spans="1:8">
      <c r="A37" t="s">
        <v>38</v>
      </c>
      <c r="B37" t="s">
        <v>6</v>
      </c>
      <c r="C37" s="4">
        <v>24</v>
      </c>
      <c r="D37">
        <v>9</v>
      </c>
      <c r="H37" s="1"/>
    </row>
    <row r="38" spans="1:8">
      <c r="C38" s="1">
        <f>C37+C36+C35</f>
        <v>66</v>
      </c>
      <c r="H38" s="1"/>
    </row>
    <row r="39" spans="1:8">
      <c r="A39" t="s">
        <v>34</v>
      </c>
      <c r="B39" t="s">
        <v>48</v>
      </c>
      <c r="C39" s="1">
        <v>23</v>
      </c>
      <c r="D39">
        <v>8</v>
      </c>
      <c r="E39" t="s">
        <v>35</v>
      </c>
      <c r="H39" t="s">
        <v>56</v>
      </c>
    </row>
    <row r="40" spans="1:8">
      <c r="A40" t="s">
        <v>32</v>
      </c>
      <c r="B40" t="s">
        <v>49</v>
      </c>
      <c r="C40">
        <v>23</v>
      </c>
      <c r="D40">
        <v>8</v>
      </c>
      <c r="E40" t="s">
        <v>35</v>
      </c>
      <c r="H40" t="s">
        <v>58</v>
      </c>
    </row>
    <row r="41" spans="1:8">
      <c r="A41" t="s">
        <v>30</v>
      </c>
      <c r="B41" t="s">
        <v>50</v>
      </c>
      <c r="C41">
        <v>23</v>
      </c>
      <c r="D41">
        <v>8</v>
      </c>
      <c r="E41" t="s">
        <v>35</v>
      </c>
      <c r="H41" t="s">
        <v>57</v>
      </c>
    </row>
    <row r="42" spans="1:8">
      <c r="D42">
        <v>24</v>
      </c>
    </row>
    <row r="43" spans="1:8">
      <c r="C43" s="1">
        <v>69</v>
      </c>
    </row>
    <row r="44" spans="1:8" ht="15.75">
      <c r="C44" s="3"/>
    </row>
    <row r="45" spans="1:8">
      <c r="A45" t="s">
        <v>36</v>
      </c>
    </row>
    <row r="46" spans="1:8">
      <c r="A46" t="s">
        <v>37</v>
      </c>
      <c r="B46" t="s">
        <v>51</v>
      </c>
      <c r="C46">
        <v>24</v>
      </c>
      <c r="D46">
        <v>8</v>
      </c>
    </row>
    <row r="48" spans="1:8" ht="15.75">
      <c r="C48" s="3">
        <f>C27+C34+C38+C43+C46</f>
        <v>233</v>
      </c>
    </row>
    <row r="50" spans="3:3">
      <c r="C50">
        <f>C22+C48</f>
        <v>460</v>
      </c>
    </row>
  </sheetData>
  <mergeCells count="2">
    <mergeCell ref="K1:L1"/>
    <mergeCell ref="M1:N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8" fitToHeight="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topLeftCell="A34" workbookViewId="0">
      <selection activeCell="M62" sqref="M62"/>
    </sheetView>
  </sheetViews>
  <sheetFormatPr defaultRowHeight="15"/>
  <cols>
    <col min="1" max="1" width="3.140625" customWidth="1"/>
    <col min="2" max="2" width="15.5703125" customWidth="1"/>
    <col min="4" max="4" width="7.42578125" customWidth="1"/>
    <col min="5" max="5" width="6.7109375" customWidth="1"/>
    <col min="6" max="6" width="7.42578125" customWidth="1"/>
    <col min="7" max="7" width="6.28515625" customWidth="1"/>
    <col min="8" max="8" width="13.140625" customWidth="1"/>
  </cols>
  <sheetData>
    <row r="1" spans="1:8">
      <c r="A1" s="156" t="s">
        <v>161</v>
      </c>
      <c r="B1" s="156"/>
      <c r="C1" s="156"/>
      <c r="D1" s="156"/>
      <c r="E1" s="156"/>
      <c r="F1" s="156"/>
      <c r="G1" s="156"/>
      <c r="H1" s="156"/>
    </row>
    <row r="2" spans="1:8">
      <c r="A2" s="45"/>
      <c r="B2" s="45"/>
      <c r="C2" s="45"/>
      <c r="D2" s="45"/>
      <c r="E2" s="45"/>
      <c r="F2" s="45"/>
      <c r="G2" s="45"/>
      <c r="H2" s="45"/>
    </row>
    <row r="3" spans="1:8" ht="30">
      <c r="A3" s="12" t="s">
        <v>115</v>
      </c>
      <c r="B3" s="12" t="s">
        <v>116</v>
      </c>
      <c r="C3" s="12" t="s">
        <v>3</v>
      </c>
      <c r="D3" s="12" t="s">
        <v>118</v>
      </c>
      <c r="E3" s="31" t="s">
        <v>156</v>
      </c>
      <c r="F3" s="32" t="s">
        <v>157</v>
      </c>
      <c r="G3" s="32" t="s">
        <v>158</v>
      </c>
      <c r="H3" s="12" t="s">
        <v>202</v>
      </c>
    </row>
    <row r="4" spans="1:8">
      <c r="A4" s="12">
        <v>1</v>
      </c>
      <c r="B4" s="12" t="s">
        <v>72</v>
      </c>
      <c r="C4" s="12" t="s">
        <v>73</v>
      </c>
      <c r="D4" s="67">
        <v>5</v>
      </c>
      <c r="E4" s="58">
        <v>32</v>
      </c>
      <c r="F4" s="57">
        <v>17</v>
      </c>
      <c r="G4" s="68">
        <v>6</v>
      </c>
      <c r="H4" s="14"/>
    </row>
    <row r="5" spans="1:8">
      <c r="A5" s="12">
        <v>2</v>
      </c>
      <c r="B5" s="12" t="s">
        <v>75</v>
      </c>
      <c r="C5" s="12"/>
      <c r="D5" s="65"/>
      <c r="E5" s="46"/>
      <c r="F5" s="79">
        <v>9</v>
      </c>
      <c r="G5" s="46"/>
      <c r="H5" s="14"/>
    </row>
    <row r="6" spans="1:8">
      <c r="A6" s="17"/>
      <c r="B6" s="17"/>
      <c r="C6" s="12"/>
      <c r="D6" s="65"/>
      <c r="E6" s="46"/>
      <c r="F6" s="46"/>
      <c r="G6" s="46"/>
      <c r="H6" s="14"/>
    </row>
    <row r="7" spans="1:8">
      <c r="A7" s="12">
        <v>3</v>
      </c>
      <c r="B7" s="12" t="s">
        <v>76</v>
      </c>
      <c r="C7" s="12" t="s">
        <v>77</v>
      </c>
      <c r="D7" s="67">
        <v>6</v>
      </c>
      <c r="E7" s="58">
        <v>28</v>
      </c>
      <c r="F7" s="56">
        <v>22</v>
      </c>
      <c r="G7" s="55">
        <v>6</v>
      </c>
      <c r="H7" s="13"/>
    </row>
    <row r="8" spans="1:8">
      <c r="A8" s="12">
        <v>4</v>
      </c>
      <c r="B8" s="12" t="s">
        <v>79</v>
      </c>
      <c r="C8" s="12" t="s">
        <v>78</v>
      </c>
      <c r="D8" s="67">
        <v>6</v>
      </c>
      <c r="E8" s="58">
        <v>26</v>
      </c>
      <c r="F8" s="49">
        <v>10</v>
      </c>
      <c r="G8" s="46"/>
      <c r="H8" s="13"/>
    </row>
    <row r="9" spans="1:8">
      <c r="A9" s="12"/>
      <c r="B9" s="16" t="s">
        <v>149</v>
      </c>
      <c r="C9" s="12"/>
      <c r="D9" s="65"/>
      <c r="E9" s="46"/>
      <c r="F9" s="49">
        <v>10</v>
      </c>
      <c r="G9" s="46"/>
      <c r="H9" s="13"/>
    </row>
    <row r="10" spans="1:8">
      <c r="A10" s="12"/>
      <c r="B10" s="17"/>
      <c r="C10" s="12"/>
      <c r="D10" s="65"/>
      <c r="E10" s="46"/>
      <c r="F10" s="57">
        <v>10</v>
      </c>
      <c r="G10" s="55">
        <v>6</v>
      </c>
      <c r="H10" s="13"/>
    </row>
    <row r="11" spans="1:8">
      <c r="A11" s="12">
        <v>5</v>
      </c>
      <c r="B11" s="12" t="s">
        <v>80</v>
      </c>
      <c r="C11" s="12" t="s">
        <v>155</v>
      </c>
      <c r="D11" s="12">
        <v>6</v>
      </c>
      <c r="E11" s="24">
        <v>24</v>
      </c>
      <c r="F11" s="26">
        <v>18</v>
      </c>
      <c r="G11" s="49">
        <v>6</v>
      </c>
      <c r="H11" s="14"/>
    </row>
    <row r="12" spans="1:8">
      <c r="A12" s="17"/>
      <c r="B12" s="17"/>
      <c r="C12" s="12"/>
      <c r="D12" s="67">
        <v>14</v>
      </c>
      <c r="E12" s="58">
        <v>42</v>
      </c>
      <c r="F12" s="57">
        <v>32</v>
      </c>
      <c r="G12" s="55">
        <v>10</v>
      </c>
      <c r="H12" s="13"/>
    </row>
    <row r="13" spans="1:8">
      <c r="A13" s="12">
        <v>6</v>
      </c>
      <c r="B13" s="12" t="s">
        <v>84</v>
      </c>
      <c r="C13" s="12" t="s">
        <v>140</v>
      </c>
      <c r="D13" s="12">
        <v>16</v>
      </c>
      <c r="E13" s="24">
        <f>F13+G13</f>
        <v>18</v>
      </c>
      <c r="F13" s="24">
        <v>14</v>
      </c>
      <c r="G13" s="24">
        <v>4</v>
      </c>
      <c r="H13" s="12" t="s">
        <v>207</v>
      </c>
    </row>
    <row r="14" spans="1:8">
      <c r="A14" s="18"/>
      <c r="B14" s="18"/>
      <c r="C14" s="12" t="s">
        <v>85</v>
      </c>
      <c r="D14" s="12">
        <v>19</v>
      </c>
      <c r="E14" s="24">
        <f>F14+G14</f>
        <v>8</v>
      </c>
      <c r="F14" s="24">
        <v>5</v>
      </c>
      <c r="G14" s="47">
        <v>3</v>
      </c>
      <c r="H14" s="12" t="s">
        <v>207</v>
      </c>
    </row>
    <row r="15" spans="1:8">
      <c r="A15" s="18"/>
      <c r="B15" s="18"/>
      <c r="C15" s="12" t="s">
        <v>159</v>
      </c>
      <c r="D15" s="12">
        <v>26</v>
      </c>
      <c r="E15" s="24">
        <v>6</v>
      </c>
      <c r="F15" s="24">
        <v>6</v>
      </c>
      <c r="G15" s="47"/>
      <c r="H15" s="12"/>
    </row>
    <row r="16" spans="1:8">
      <c r="A16" s="17"/>
      <c r="B16" s="17"/>
      <c r="C16" s="12"/>
      <c r="D16" s="67">
        <f>SUM(D13:D15)</f>
        <v>61</v>
      </c>
      <c r="E16" s="58">
        <v>32</v>
      </c>
      <c r="F16" s="57">
        <f>SUM(F13:F15)</f>
        <v>25</v>
      </c>
      <c r="G16" s="55">
        <v>7</v>
      </c>
      <c r="H16" s="13"/>
    </row>
    <row r="17" spans="1:8">
      <c r="A17" s="12">
        <v>7</v>
      </c>
      <c r="B17" s="12" t="s">
        <v>87</v>
      </c>
      <c r="C17" s="12" t="s">
        <v>142</v>
      </c>
      <c r="D17" s="14">
        <v>16</v>
      </c>
      <c r="E17" s="24">
        <f>F17+G17</f>
        <v>16</v>
      </c>
      <c r="F17" s="24">
        <v>12</v>
      </c>
      <c r="G17" s="47">
        <v>4</v>
      </c>
      <c r="H17" s="12"/>
    </row>
    <row r="18" spans="1:8">
      <c r="A18" s="16"/>
      <c r="B18" s="16"/>
      <c r="C18" s="12" t="s">
        <v>89</v>
      </c>
      <c r="D18" s="12">
        <v>18</v>
      </c>
      <c r="E18" s="24">
        <f>F18+G18</f>
        <v>9</v>
      </c>
      <c r="F18" s="24">
        <v>6</v>
      </c>
      <c r="G18" s="47">
        <v>3</v>
      </c>
      <c r="H18" s="12"/>
    </row>
    <row r="19" spans="1:8">
      <c r="A19" s="18"/>
      <c r="B19" s="18"/>
      <c r="C19" s="12" t="s">
        <v>159</v>
      </c>
      <c r="D19" s="12">
        <v>25</v>
      </c>
      <c r="E19" s="24">
        <v>6</v>
      </c>
      <c r="F19" s="24">
        <v>6</v>
      </c>
      <c r="G19" s="24"/>
      <c r="H19" s="12"/>
    </row>
    <row r="20" spans="1:8">
      <c r="A20" s="17"/>
      <c r="B20" s="17"/>
      <c r="C20" s="12"/>
      <c r="D20" s="67">
        <f>+D19+D18+D17</f>
        <v>59</v>
      </c>
      <c r="E20" s="58">
        <f>+E19+E18+E17</f>
        <v>31</v>
      </c>
      <c r="F20" s="57">
        <f>+F19+F18+F17</f>
        <v>24</v>
      </c>
      <c r="G20" s="55">
        <v>7</v>
      </c>
      <c r="H20" s="13"/>
    </row>
    <row r="21" spans="1:8">
      <c r="A21" s="12">
        <v>8</v>
      </c>
      <c r="B21" s="12" t="s">
        <v>90</v>
      </c>
      <c r="C21" s="12" t="s">
        <v>91</v>
      </c>
      <c r="D21" s="12">
        <v>14</v>
      </c>
      <c r="E21" s="24">
        <f>F21+G21</f>
        <v>12</v>
      </c>
      <c r="F21" s="24">
        <v>9</v>
      </c>
      <c r="G21" s="24">
        <v>3</v>
      </c>
      <c r="H21" s="12" t="s">
        <v>207</v>
      </c>
    </row>
    <row r="22" spans="1:8">
      <c r="A22" s="16"/>
      <c r="B22" s="16"/>
      <c r="C22" s="12" t="s">
        <v>89</v>
      </c>
      <c r="D22" s="12">
        <v>18</v>
      </c>
      <c r="E22" s="24">
        <f>F22+G22</f>
        <v>9</v>
      </c>
      <c r="F22" s="24">
        <v>6</v>
      </c>
      <c r="G22" s="47">
        <v>3</v>
      </c>
      <c r="H22" s="12" t="s">
        <v>207</v>
      </c>
    </row>
    <row r="23" spans="1:8">
      <c r="A23" s="16"/>
      <c r="B23" s="16"/>
      <c r="C23" s="12" t="s">
        <v>85</v>
      </c>
      <c r="D23" s="12">
        <v>15</v>
      </c>
      <c r="E23" s="24">
        <f>F23+G23</f>
        <v>8</v>
      </c>
      <c r="F23" s="24">
        <v>6</v>
      </c>
      <c r="G23" s="24">
        <v>2</v>
      </c>
      <c r="H23" s="12" t="s">
        <v>207</v>
      </c>
    </row>
    <row r="24" spans="1:8">
      <c r="A24" s="17"/>
      <c r="B24" s="17"/>
      <c r="C24" s="12"/>
      <c r="D24" s="67">
        <f>SUM(D21:D23)</f>
        <v>47</v>
      </c>
      <c r="E24" s="58">
        <v>29</v>
      </c>
      <c r="F24" s="57">
        <v>20</v>
      </c>
      <c r="G24" s="55">
        <v>9</v>
      </c>
      <c r="H24" s="13"/>
    </row>
    <row r="25" spans="1:8">
      <c r="A25" s="12">
        <v>9</v>
      </c>
      <c r="B25" s="12" t="s">
        <v>92</v>
      </c>
      <c r="C25" s="12" t="s">
        <v>143</v>
      </c>
      <c r="D25" s="12">
        <v>13</v>
      </c>
      <c r="E25" s="24">
        <f>F25+G25</f>
        <v>14</v>
      </c>
      <c r="F25" s="24">
        <v>10</v>
      </c>
      <c r="G25" s="24">
        <v>4</v>
      </c>
      <c r="H25" s="12"/>
    </row>
    <row r="26" spans="1:8">
      <c r="A26" s="16"/>
      <c r="B26" s="16"/>
      <c r="C26" s="12" t="s">
        <v>91</v>
      </c>
      <c r="D26" s="12">
        <v>20</v>
      </c>
      <c r="E26" s="24">
        <v>12</v>
      </c>
      <c r="F26" s="24">
        <v>9</v>
      </c>
      <c r="G26" s="24">
        <v>3</v>
      </c>
      <c r="H26" s="12"/>
    </row>
    <row r="27" spans="1:8">
      <c r="A27" s="18"/>
      <c r="B27" s="18"/>
      <c r="C27" s="12" t="s">
        <v>146</v>
      </c>
      <c r="D27" s="12">
        <v>26</v>
      </c>
      <c r="E27" s="24">
        <v>6</v>
      </c>
      <c r="F27" s="24">
        <v>6</v>
      </c>
      <c r="G27" s="24"/>
      <c r="H27" s="12"/>
    </row>
    <row r="28" spans="1:8">
      <c r="A28" s="17"/>
      <c r="B28" s="17"/>
      <c r="C28" s="12"/>
      <c r="D28" s="67">
        <v>59</v>
      </c>
      <c r="E28" s="58">
        <v>32</v>
      </c>
      <c r="F28" s="57">
        <f>SUM(F25:F27)</f>
        <v>25</v>
      </c>
      <c r="G28" s="55">
        <v>7</v>
      </c>
      <c r="H28" s="12"/>
    </row>
    <row r="29" spans="1:8">
      <c r="A29" s="12">
        <v>10</v>
      </c>
      <c r="B29" s="12" t="s">
        <v>96</v>
      </c>
      <c r="C29" s="12" t="s">
        <v>91</v>
      </c>
      <c r="D29" s="12">
        <v>10</v>
      </c>
      <c r="E29" s="24">
        <v>12</v>
      </c>
      <c r="F29" s="24">
        <v>9</v>
      </c>
      <c r="G29" s="24">
        <v>3</v>
      </c>
      <c r="H29" s="12"/>
    </row>
    <row r="30" spans="1:8">
      <c r="A30" s="152"/>
      <c r="B30" s="152"/>
      <c r="C30" s="12" t="s">
        <v>85</v>
      </c>
      <c r="D30" s="12">
        <v>24</v>
      </c>
      <c r="E30" s="24">
        <v>8</v>
      </c>
      <c r="F30" s="24">
        <v>6</v>
      </c>
      <c r="G30" s="24">
        <v>2</v>
      </c>
      <c r="H30" s="12"/>
    </row>
    <row r="31" spans="1:8">
      <c r="A31" s="153"/>
      <c r="B31" s="153"/>
      <c r="C31" s="12" t="s">
        <v>85</v>
      </c>
      <c r="D31" s="12">
        <v>24</v>
      </c>
      <c r="E31" s="24">
        <v>8</v>
      </c>
      <c r="F31" s="24">
        <v>6</v>
      </c>
      <c r="G31" s="24">
        <v>2</v>
      </c>
      <c r="H31" s="12"/>
    </row>
    <row r="32" spans="1:8">
      <c r="A32" s="153"/>
      <c r="B32" s="153"/>
      <c r="C32" s="12" t="s">
        <v>85</v>
      </c>
      <c r="D32" s="12">
        <v>24</v>
      </c>
      <c r="E32" s="24">
        <v>8</v>
      </c>
      <c r="F32" s="24">
        <v>6</v>
      </c>
      <c r="G32" s="24">
        <v>2</v>
      </c>
      <c r="H32" s="12"/>
    </row>
    <row r="33" spans="1:8">
      <c r="A33" s="153"/>
      <c r="B33" s="153"/>
      <c r="C33" s="12" t="s">
        <v>86</v>
      </c>
      <c r="D33" s="12">
        <v>26</v>
      </c>
      <c r="E33" s="24">
        <f>F33+G33</f>
        <v>6</v>
      </c>
      <c r="F33" s="26">
        <v>6</v>
      </c>
      <c r="G33" s="26"/>
      <c r="H33" s="12"/>
    </row>
    <row r="34" spans="1:8">
      <c r="A34" s="154"/>
      <c r="B34" s="154"/>
      <c r="C34" s="12"/>
      <c r="D34" s="67">
        <f>SUM(D29:D33)</f>
        <v>108</v>
      </c>
      <c r="E34" s="58">
        <v>42</v>
      </c>
      <c r="F34" s="57">
        <f>SUM(F29:F33)</f>
        <v>33</v>
      </c>
      <c r="G34" s="55">
        <v>12</v>
      </c>
      <c r="H34" s="13"/>
    </row>
    <row r="35" spans="1:8">
      <c r="A35" s="12">
        <v>11</v>
      </c>
      <c r="B35" s="12" t="s">
        <v>102</v>
      </c>
      <c r="C35" s="12" t="s">
        <v>85</v>
      </c>
      <c r="D35" s="12">
        <v>24</v>
      </c>
      <c r="E35" s="24">
        <f>F35+G35</f>
        <v>8</v>
      </c>
      <c r="F35" s="24">
        <v>6</v>
      </c>
      <c r="G35" s="24">
        <v>2</v>
      </c>
      <c r="H35" s="12" t="s">
        <v>207</v>
      </c>
    </row>
    <row r="36" spans="1:8">
      <c r="A36" s="16"/>
      <c r="B36" s="16"/>
      <c r="C36" s="12" t="s">
        <v>86</v>
      </c>
      <c r="D36" s="12">
        <v>25</v>
      </c>
      <c r="E36" s="24">
        <f>F36+G36</f>
        <v>6</v>
      </c>
      <c r="F36" s="24">
        <v>6</v>
      </c>
      <c r="G36" s="24"/>
      <c r="H36" s="12"/>
    </row>
    <row r="37" spans="1:8">
      <c r="A37" s="18"/>
      <c r="B37" s="18"/>
      <c r="C37" s="12" t="s">
        <v>200</v>
      </c>
      <c r="D37" s="12">
        <v>26</v>
      </c>
      <c r="E37" s="24">
        <f>F37+G37</f>
        <v>6</v>
      </c>
      <c r="F37" s="24">
        <v>4</v>
      </c>
      <c r="G37" s="24">
        <v>2</v>
      </c>
      <c r="H37" s="12" t="s">
        <v>206</v>
      </c>
    </row>
    <row r="38" spans="1:8">
      <c r="A38" s="18"/>
      <c r="B38" s="18"/>
      <c r="C38" s="12" t="s">
        <v>201</v>
      </c>
      <c r="D38" s="12">
        <v>20</v>
      </c>
      <c r="E38" s="26">
        <v>8</v>
      </c>
      <c r="F38" s="26">
        <v>6</v>
      </c>
      <c r="G38" s="26">
        <v>2</v>
      </c>
      <c r="H38" s="12" t="s">
        <v>206</v>
      </c>
    </row>
    <row r="39" spans="1:8">
      <c r="A39" s="18"/>
      <c r="B39" s="18"/>
      <c r="C39" s="12" t="s">
        <v>201</v>
      </c>
      <c r="D39" s="12">
        <v>20</v>
      </c>
      <c r="E39" s="26">
        <v>8</v>
      </c>
      <c r="F39" s="26">
        <v>6</v>
      </c>
      <c r="G39" s="26">
        <v>2</v>
      </c>
      <c r="H39" s="12" t="s">
        <v>206</v>
      </c>
    </row>
    <row r="40" spans="1:8">
      <c r="A40" s="17"/>
      <c r="B40" s="17"/>
      <c r="C40" s="12"/>
      <c r="D40" s="67">
        <f>SUM(D35:D39)</f>
        <v>115</v>
      </c>
      <c r="E40" s="58">
        <v>28</v>
      </c>
      <c r="F40" s="57">
        <f>SUM(F35:F39)</f>
        <v>28</v>
      </c>
      <c r="G40" s="55">
        <v>8</v>
      </c>
      <c r="H40" s="13"/>
    </row>
    <row r="41" spans="1:8">
      <c r="A41" s="12">
        <v>12</v>
      </c>
      <c r="B41" s="12" t="s">
        <v>106</v>
      </c>
      <c r="C41" s="12" t="s">
        <v>85</v>
      </c>
      <c r="D41" s="12">
        <v>24</v>
      </c>
      <c r="E41" s="24">
        <v>8</v>
      </c>
      <c r="F41" s="24">
        <v>8</v>
      </c>
      <c r="G41" s="24"/>
      <c r="H41" s="12"/>
    </row>
    <row r="42" spans="1:8">
      <c r="A42" s="16"/>
      <c r="B42" s="16"/>
      <c r="C42" s="12" t="s">
        <v>86</v>
      </c>
      <c r="D42" s="12">
        <v>26</v>
      </c>
      <c r="E42" s="24">
        <f>F42+G42</f>
        <v>6</v>
      </c>
      <c r="F42" s="24">
        <v>6</v>
      </c>
      <c r="G42" s="24"/>
      <c r="H42" s="12"/>
    </row>
    <row r="43" spans="1:8">
      <c r="A43" s="17"/>
      <c r="B43" s="17"/>
      <c r="C43" s="12"/>
      <c r="D43" s="67">
        <f>SUM(D41:D42)</f>
        <v>50</v>
      </c>
      <c r="E43" s="58">
        <v>14</v>
      </c>
      <c r="F43" s="57">
        <v>14</v>
      </c>
      <c r="G43" s="25"/>
      <c r="H43" s="13"/>
    </row>
    <row r="44" spans="1:8">
      <c r="A44" s="12">
        <v>13</v>
      </c>
      <c r="B44" s="12" t="s">
        <v>105</v>
      </c>
      <c r="C44" s="12" t="s">
        <v>89</v>
      </c>
      <c r="D44" s="12">
        <v>24</v>
      </c>
      <c r="E44" s="24">
        <f>F44+G44</f>
        <v>9</v>
      </c>
      <c r="F44" s="24">
        <v>9</v>
      </c>
      <c r="G44" s="24"/>
      <c r="H44" s="12"/>
    </row>
    <row r="45" spans="1:8">
      <c r="A45" s="16"/>
      <c r="B45" s="16"/>
      <c r="C45" s="12" t="s">
        <v>86</v>
      </c>
      <c r="D45" s="12">
        <v>26</v>
      </c>
      <c r="E45" s="24">
        <f>F45+G45</f>
        <v>6</v>
      </c>
      <c r="F45" s="24">
        <v>6</v>
      </c>
      <c r="G45" s="24"/>
      <c r="H45" s="12"/>
    </row>
    <row r="46" spans="1:8">
      <c r="A46" s="17"/>
      <c r="B46" s="17"/>
      <c r="C46" s="12"/>
      <c r="D46" s="67">
        <v>50</v>
      </c>
      <c r="E46" s="58">
        <v>15</v>
      </c>
      <c r="F46" s="57">
        <v>15</v>
      </c>
      <c r="G46" s="25"/>
      <c r="H46" s="13"/>
    </row>
    <row r="47" spans="1:8">
      <c r="A47" s="12">
        <v>15</v>
      </c>
      <c r="B47" s="12" t="s">
        <v>149</v>
      </c>
      <c r="C47" s="12" t="s">
        <v>85</v>
      </c>
      <c r="D47" s="12">
        <v>20</v>
      </c>
      <c r="E47" s="24">
        <f>F47+G47</f>
        <v>8</v>
      </c>
      <c r="F47" s="26">
        <v>6</v>
      </c>
      <c r="G47" s="49">
        <v>2</v>
      </c>
      <c r="H47" s="12" t="s">
        <v>206</v>
      </c>
    </row>
    <row r="48" spans="1:8">
      <c r="A48" s="152"/>
      <c r="B48" s="152"/>
      <c r="C48" s="12" t="s">
        <v>85</v>
      </c>
      <c r="D48" s="12">
        <v>20</v>
      </c>
      <c r="E48" s="24">
        <f>F48+G48</f>
        <v>8</v>
      </c>
      <c r="F48" s="26">
        <v>6</v>
      </c>
      <c r="G48" s="49">
        <v>2</v>
      </c>
      <c r="H48" s="12" t="s">
        <v>206</v>
      </c>
    </row>
    <row r="49" spans="1:8">
      <c r="A49" s="153"/>
      <c r="B49" s="153"/>
      <c r="C49" s="12" t="s">
        <v>85</v>
      </c>
      <c r="D49" s="12">
        <v>20</v>
      </c>
      <c r="E49" s="24">
        <f>F49+G49</f>
        <v>8</v>
      </c>
      <c r="F49" s="26">
        <v>6</v>
      </c>
      <c r="G49" s="49">
        <v>2</v>
      </c>
      <c r="H49" s="12" t="s">
        <v>206</v>
      </c>
    </row>
    <row r="50" spans="1:8">
      <c r="A50" s="153"/>
      <c r="B50" s="153"/>
      <c r="C50" s="12" t="s">
        <v>85</v>
      </c>
      <c r="D50" s="12">
        <v>20</v>
      </c>
      <c r="E50" s="24">
        <f>F50+G50</f>
        <v>8</v>
      </c>
      <c r="F50" s="26">
        <v>6</v>
      </c>
      <c r="G50" s="49">
        <v>2</v>
      </c>
      <c r="H50" s="12" t="s">
        <v>206</v>
      </c>
    </row>
    <row r="51" spans="1:8">
      <c r="A51" s="153"/>
      <c r="B51" s="153"/>
      <c r="C51" s="12" t="s">
        <v>78</v>
      </c>
      <c r="D51" s="12"/>
      <c r="E51" s="24"/>
      <c r="F51" s="26">
        <v>10</v>
      </c>
      <c r="G51" s="26"/>
      <c r="H51" s="14"/>
    </row>
    <row r="52" spans="1:8">
      <c r="A52" s="154"/>
      <c r="B52" s="154"/>
      <c r="C52" s="12"/>
      <c r="D52" s="67">
        <v>100</v>
      </c>
      <c r="E52" s="58">
        <v>40</v>
      </c>
      <c r="F52" s="57">
        <f>+F51+F50+F49+F48+F47</f>
        <v>34</v>
      </c>
      <c r="G52" s="55">
        <f>+G50+G49+G48+G47</f>
        <v>8</v>
      </c>
      <c r="H52" s="65"/>
    </row>
    <row r="53" spans="1:8">
      <c r="A53" s="12">
        <v>16</v>
      </c>
      <c r="B53" s="17" t="s">
        <v>199</v>
      </c>
      <c r="C53" s="12" t="s">
        <v>146</v>
      </c>
      <c r="D53" s="53">
        <v>12</v>
      </c>
      <c r="E53" s="49">
        <f>F53+G53</f>
        <v>6</v>
      </c>
      <c r="F53" s="49">
        <v>6</v>
      </c>
      <c r="G53" s="49"/>
      <c r="H53" s="65"/>
    </row>
    <row r="54" spans="1:8">
      <c r="A54" s="152"/>
      <c r="B54" s="16" t="s">
        <v>147</v>
      </c>
      <c r="C54" s="12" t="s">
        <v>146</v>
      </c>
      <c r="D54" s="12">
        <v>12</v>
      </c>
      <c r="E54" s="26">
        <f>F54+G54</f>
        <v>6</v>
      </c>
      <c r="F54" s="26">
        <v>6</v>
      </c>
      <c r="G54" s="26"/>
      <c r="H54" s="13"/>
    </row>
    <row r="55" spans="1:8">
      <c r="A55" s="172"/>
      <c r="B55" s="153"/>
      <c r="C55" s="12" t="s">
        <v>146</v>
      </c>
      <c r="D55" s="12">
        <v>12</v>
      </c>
      <c r="E55" s="26">
        <f>F55+G55</f>
        <v>6</v>
      </c>
      <c r="F55" s="26">
        <v>6</v>
      </c>
      <c r="G55" s="26"/>
      <c r="H55" s="13"/>
    </row>
    <row r="56" spans="1:8">
      <c r="A56" s="157"/>
      <c r="B56" s="171"/>
      <c r="C56" s="11"/>
      <c r="D56" s="67">
        <v>36</v>
      </c>
      <c r="E56" s="58">
        <v>18</v>
      </c>
      <c r="F56" s="56">
        <v>18</v>
      </c>
      <c r="G56" s="27"/>
      <c r="H56" s="13"/>
    </row>
    <row r="57" spans="1:8">
      <c r="A57" s="11">
        <v>17</v>
      </c>
      <c r="B57" s="53" t="s">
        <v>108</v>
      </c>
      <c r="C57" s="52" t="s">
        <v>85</v>
      </c>
      <c r="D57" s="49"/>
      <c r="E57" s="24"/>
      <c r="F57" s="26"/>
      <c r="G57" s="60">
        <v>2</v>
      </c>
      <c r="H57" s="11" t="s">
        <v>192</v>
      </c>
    </row>
    <row r="58" spans="1:8">
      <c r="A58" s="54"/>
      <c r="B58" s="50" t="s">
        <v>204</v>
      </c>
      <c r="C58" s="52" t="s">
        <v>85</v>
      </c>
      <c r="D58" s="49"/>
      <c r="E58" s="24"/>
      <c r="F58" s="26"/>
      <c r="G58" s="60">
        <v>2</v>
      </c>
      <c r="H58" s="11" t="s">
        <v>192</v>
      </c>
    </row>
    <row r="59" spans="1:8">
      <c r="A59" s="50"/>
      <c r="B59" s="50"/>
      <c r="C59" s="52" t="s">
        <v>85</v>
      </c>
      <c r="D59" s="49"/>
      <c r="E59" s="24"/>
      <c r="F59" s="26"/>
      <c r="G59" s="60">
        <v>2</v>
      </c>
      <c r="H59" s="11" t="s">
        <v>192</v>
      </c>
    </row>
    <row r="60" spans="1:8">
      <c r="A60" s="50"/>
      <c r="B60" s="50"/>
      <c r="C60" s="52" t="s">
        <v>85</v>
      </c>
      <c r="D60" s="49"/>
      <c r="E60" s="24"/>
      <c r="F60" s="26"/>
      <c r="G60" s="60">
        <v>2</v>
      </c>
      <c r="H60" s="11" t="s">
        <v>192</v>
      </c>
    </row>
    <row r="61" spans="1:8">
      <c r="A61" s="50"/>
      <c r="B61" s="50"/>
      <c r="C61" s="52" t="s">
        <v>85</v>
      </c>
      <c r="D61" s="49"/>
      <c r="E61" s="24"/>
      <c r="F61" s="26"/>
      <c r="G61" s="60">
        <v>2</v>
      </c>
      <c r="H61" s="11" t="s">
        <v>192</v>
      </c>
    </row>
    <row r="62" spans="1:8">
      <c r="A62" s="50"/>
      <c r="B62" s="50"/>
      <c r="C62" s="52" t="s">
        <v>85</v>
      </c>
      <c r="D62" s="49"/>
      <c r="E62" s="24"/>
      <c r="F62" s="26"/>
      <c r="G62" s="60">
        <v>2</v>
      </c>
      <c r="H62" s="11" t="s">
        <v>10</v>
      </c>
    </row>
    <row r="63" spans="1:8">
      <c r="A63" s="50"/>
      <c r="B63" s="50"/>
      <c r="C63" s="52" t="s">
        <v>86</v>
      </c>
      <c r="D63" s="49"/>
      <c r="E63" s="24"/>
      <c r="F63" s="26"/>
      <c r="G63" s="60">
        <v>2</v>
      </c>
      <c r="H63" s="11" t="s">
        <v>10</v>
      </c>
    </row>
    <row r="64" spans="1:8">
      <c r="A64" s="51"/>
      <c r="B64" s="51"/>
      <c r="C64" s="11"/>
      <c r="D64" s="49"/>
      <c r="E64" s="11"/>
      <c r="F64" s="11"/>
      <c r="G64" s="60">
        <f>+G63+G62+G61+G60+G59+G58+G57</f>
        <v>14</v>
      </c>
      <c r="H64" s="11"/>
    </row>
    <row r="65" spans="1:8">
      <c r="A65" s="51">
        <v>18</v>
      </c>
      <c r="B65" s="66" t="s">
        <v>205</v>
      </c>
      <c r="C65" s="12" t="s">
        <v>140</v>
      </c>
      <c r="D65" s="12"/>
      <c r="E65" s="24"/>
      <c r="F65" s="24"/>
      <c r="G65" s="24">
        <v>4</v>
      </c>
      <c r="H65" s="11" t="s">
        <v>0</v>
      </c>
    </row>
    <row r="66" spans="1:8">
      <c r="A66" s="54"/>
      <c r="B66" s="54"/>
      <c r="C66" s="12" t="s">
        <v>85</v>
      </c>
      <c r="D66" s="12"/>
      <c r="E66" s="24"/>
      <c r="F66" s="24"/>
      <c r="G66" s="47">
        <v>5</v>
      </c>
      <c r="H66" s="11" t="s">
        <v>0</v>
      </c>
    </row>
    <row r="67" spans="1:8">
      <c r="A67" s="50"/>
      <c r="B67" s="50"/>
      <c r="C67" s="12" t="s">
        <v>91</v>
      </c>
      <c r="D67" s="12"/>
      <c r="E67" s="24"/>
      <c r="F67" s="24"/>
      <c r="G67" s="24">
        <v>3</v>
      </c>
      <c r="H67" s="11" t="s">
        <v>8</v>
      </c>
    </row>
    <row r="68" spans="1:8">
      <c r="A68" s="50"/>
      <c r="B68" s="50"/>
      <c r="C68" s="12" t="s">
        <v>89</v>
      </c>
      <c r="D68" s="12"/>
      <c r="E68" s="24"/>
      <c r="F68" s="24"/>
      <c r="G68" s="47">
        <v>3</v>
      </c>
      <c r="H68" s="11" t="s">
        <v>8</v>
      </c>
    </row>
    <row r="69" spans="1:8">
      <c r="A69" s="50"/>
      <c r="B69" s="50"/>
      <c r="C69" s="12" t="s">
        <v>85</v>
      </c>
      <c r="D69" s="12"/>
      <c r="E69" s="24"/>
      <c r="F69" s="24"/>
      <c r="G69" s="24">
        <v>2</v>
      </c>
      <c r="H69" s="11" t="s">
        <v>8</v>
      </c>
    </row>
    <row r="70" spans="1:8">
      <c r="A70" s="50"/>
      <c r="B70" s="50"/>
      <c r="C70" s="12" t="s">
        <v>85</v>
      </c>
      <c r="D70" s="12"/>
      <c r="E70" s="24"/>
      <c r="F70" s="24"/>
      <c r="G70" s="24">
        <v>2</v>
      </c>
      <c r="H70" s="11" t="s">
        <v>10</v>
      </c>
    </row>
    <row r="71" spans="1:8">
      <c r="A71" s="51"/>
      <c r="B71" s="51"/>
      <c r="C71" s="12"/>
      <c r="D71" s="12"/>
      <c r="E71" s="24"/>
      <c r="F71" s="24"/>
      <c r="G71" s="24">
        <v>19</v>
      </c>
      <c r="H71" s="11"/>
    </row>
    <row r="72" spans="1:8">
      <c r="A72" s="11"/>
      <c r="B72" s="169" t="s">
        <v>203</v>
      </c>
      <c r="C72" s="170"/>
      <c r="D72" s="67">
        <f>+D56+D52+D46+D43+D40+D34+D28+D24+D20+D16+D12+D8+D13+D5+D4</f>
        <v>726</v>
      </c>
      <c r="E72" s="58">
        <f>+E56+E52+E46+E43+E40+E34+E28+E24+E20+E16+E12+E8+E7+E4</f>
        <v>409</v>
      </c>
      <c r="F72" s="57">
        <f>+F56+F52+F46+F43+F40+F34+F28+F24+F20+F16+F12+F10+F7+F5+F4</f>
        <v>326</v>
      </c>
      <c r="G72" s="55">
        <f>+G52+G40+G34+G28+G24+G20+G16+G12+G10+G7+G6+G4</f>
        <v>86</v>
      </c>
      <c r="H72" s="11"/>
    </row>
  </sheetData>
  <mergeCells count="8">
    <mergeCell ref="A54:A56"/>
    <mergeCell ref="B55:B56"/>
    <mergeCell ref="B72:C72"/>
    <mergeCell ref="A1:H1"/>
    <mergeCell ref="A30:A34"/>
    <mergeCell ref="B30:B34"/>
    <mergeCell ref="A48:A52"/>
    <mergeCell ref="B48:B52"/>
  </mergeCells>
  <phoneticPr fontId="1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3"/>
  <sheetViews>
    <sheetView workbookViewId="0">
      <selection activeCell="K21" sqref="K21"/>
    </sheetView>
  </sheetViews>
  <sheetFormatPr defaultRowHeight="15"/>
  <cols>
    <col min="1" max="1" width="3.140625" customWidth="1"/>
    <col min="2" max="2" width="15.5703125" customWidth="1"/>
    <col min="4" max="4" width="7.42578125" customWidth="1"/>
    <col min="5" max="5" width="6.7109375" customWidth="1"/>
    <col min="6" max="6" width="7.42578125" customWidth="1"/>
    <col min="7" max="7" width="6.28515625" customWidth="1"/>
    <col min="8" max="8" width="13.140625" customWidth="1"/>
  </cols>
  <sheetData>
    <row r="1" spans="1:8">
      <c r="A1" s="156" t="s">
        <v>161</v>
      </c>
      <c r="B1" s="156"/>
      <c r="C1" s="156"/>
      <c r="D1" s="156"/>
      <c r="E1" s="156"/>
      <c r="F1" s="156"/>
      <c r="G1" s="156"/>
      <c r="H1" s="156"/>
    </row>
    <row r="2" spans="1:8">
      <c r="A2" s="45"/>
      <c r="B2" s="45"/>
      <c r="C2" s="45"/>
      <c r="D2" s="45"/>
      <c r="E2" s="45"/>
      <c r="F2" s="45"/>
      <c r="G2" s="45"/>
      <c r="H2" s="45"/>
    </row>
    <row r="3" spans="1:8" ht="30">
      <c r="A3" s="12" t="s">
        <v>115</v>
      </c>
      <c r="B3" s="12" t="s">
        <v>116</v>
      </c>
      <c r="C3" s="12" t="s">
        <v>3</v>
      </c>
      <c r="D3" s="12" t="s">
        <v>118</v>
      </c>
      <c r="E3" s="31" t="s">
        <v>156</v>
      </c>
      <c r="F3" s="32" t="s">
        <v>157</v>
      </c>
      <c r="G3" s="32" t="s">
        <v>158</v>
      </c>
      <c r="H3" s="12" t="s">
        <v>202</v>
      </c>
    </row>
    <row r="4" spans="1:8">
      <c r="A4" s="12">
        <v>1</v>
      </c>
      <c r="B4" s="12" t="s">
        <v>72</v>
      </c>
      <c r="C4" s="12" t="s">
        <v>73</v>
      </c>
      <c r="D4" s="65">
        <v>5</v>
      </c>
      <c r="E4" s="46">
        <v>32</v>
      </c>
      <c r="F4" s="46">
        <v>17</v>
      </c>
      <c r="G4" s="46">
        <v>6</v>
      </c>
      <c r="H4" s="14"/>
    </row>
    <row r="5" spans="1:8">
      <c r="A5" s="12">
        <v>2</v>
      </c>
      <c r="B5" s="12" t="s">
        <v>75</v>
      </c>
      <c r="C5" s="12" t="s">
        <v>154</v>
      </c>
      <c r="D5" s="65"/>
      <c r="E5" s="46"/>
      <c r="F5" s="46">
        <v>9</v>
      </c>
      <c r="G5" s="46"/>
      <c r="H5" s="14"/>
    </row>
    <row r="6" spans="1:8">
      <c r="A6" s="12">
        <v>3</v>
      </c>
      <c r="B6" s="12" t="s">
        <v>76</v>
      </c>
      <c r="C6" s="12" t="s">
        <v>77</v>
      </c>
      <c r="D6" s="65">
        <v>6</v>
      </c>
      <c r="E6" s="46">
        <v>28</v>
      </c>
      <c r="F6" s="65">
        <v>22</v>
      </c>
      <c r="G6" s="46">
        <v>6</v>
      </c>
      <c r="H6" s="13"/>
    </row>
    <row r="7" spans="1:8">
      <c r="A7" s="12">
        <v>4</v>
      </c>
      <c r="B7" s="12" t="s">
        <v>79</v>
      </c>
      <c r="C7" s="12" t="s">
        <v>78</v>
      </c>
      <c r="D7" s="65">
        <v>6</v>
      </c>
      <c r="E7" s="46">
        <v>26</v>
      </c>
      <c r="F7" s="46">
        <v>10</v>
      </c>
      <c r="G7" s="46">
        <v>6</v>
      </c>
      <c r="H7" s="13"/>
    </row>
    <row r="8" spans="1:8">
      <c r="A8" s="16"/>
      <c r="B8" s="16" t="s">
        <v>149</v>
      </c>
      <c r="C8" s="12"/>
      <c r="D8" s="65"/>
      <c r="E8" s="46"/>
      <c r="F8" s="49">
        <v>10</v>
      </c>
      <c r="G8" s="46"/>
      <c r="H8" s="13"/>
    </row>
    <row r="9" spans="1:8">
      <c r="A9" s="12">
        <v>5</v>
      </c>
      <c r="B9" s="12" t="s">
        <v>80</v>
      </c>
      <c r="C9" s="12" t="s">
        <v>155</v>
      </c>
      <c r="D9" s="13">
        <v>6</v>
      </c>
      <c r="E9" s="25">
        <v>24</v>
      </c>
      <c r="F9" s="25">
        <v>18</v>
      </c>
      <c r="G9" s="46">
        <v>6</v>
      </c>
      <c r="H9" s="14"/>
    </row>
    <row r="10" spans="1:8">
      <c r="A10" s="12">
        <v>6</v>
      </c>
      <c r="B10" s="12" t="s">
        <v>84</v>
      </c>
      <c r="C10" s="12" t="s">
        <v>140</v>
      </c>
      <c r="D10" s="12">
        <v>19</v>
      </c>
      <c r="E10" s="24">
        <f>F10+G10</f>
        <v>18</v>
      </c>
      <c r="F10" s="24">
        <v>14</v>
      </c>
      <c r="G10" s="24">
        <v>4</v>
      </c>
      <c r="H10" s="12" t="s">
        <v>207</v>
      </c>
    </row>
    <row r="11" spans="1:8">
      <c r="A11" s="18"/>
      <c r="B11" s="18"/>
      <c r="C11" s="12" t="s">
        <v>85</v>
      </c>
      <c r="D11" s="12">
        <v>19</v>
      </c>
      <c r="E11" s="24">
        <f>F11+G11</f>
        <v>8</v>
      </c>
      <c r="F11" s="24">
        <v>6</v>
      </c>
      <c r="G11" s="47">
        <v>2</v>
      </c>
      <c r="H11" s="12" t="s">
        <v>207</v>
      </c>
    </row>
    <row r="12" spans="1:8">
      <c r="A12" s="18"/>
      <c r="B12" s="18"/>
      <c r="C12" s="12" t="s">
        <v>159</v>
      </c>
      <c r="D12" s="12">
        <v>26</v>
      </c>
      <c r="E12" s="24">
        <v>6</v>
      </c>
      <c r="F12" s="24">
        <v>6</v>
      </c>
      <c r="G12" s="47"/>
      <c r="H12" s="12"/>
    </row>
    <row r="13" spans="1:8">
      <c r="A13" s="17"/>
      <c r="B13" s="17"/>
      <c r="C13" s="12"/>
      <c r="D13" s="65">
        <f>SUM(D10:D12)</f>
        <v>64</v>
      </c>
      <c r="E13" s="46">
        <f>+E12+E11+E10</f>
        <v>32</v>
      </c>
      <c r="F13" s="46">
        <f>SUM(F10:F12)</f>
        <v>26</v>
      </c>
      <c r="G13" s="46">
        <f>+G11+G10</f>
        <v>6</v>
      </c>
      <c r="H13" s="13"/>
    </row>
    <row r="14" spans="1:8">
      <c r="A14" s="12">
        <v>7</v>
      </c>
      <c r="B14" s="12" t="s">
        <v>87</v>
      </c>
      <c r="C14" s="12" t="s">
        <v>142</v>
      </c>
      <c r="D14" s="14">
        <v>17</v>
      </c>
      <c r="E14" s="24">
        <f>F14+G14</f>
        <v>16</v>
      </c>
      <c r="F14" s="24">
        <v>12</v>
      </c>
      <c r="G14" s="47">
        <v>4</v>
      </c>
      <c r="H14" s="12"/>
    </row>
    <row r="15" spans="1:8">
      <c r="A15" s="16"/>
      <c r="B15" s="16"/>
      <c r="C15" s="12" t="s">
        <v>89</v>
      </c>
      <c r="D15" s="12">
        <v>18</v>
      </c>
      <c r="E15" s="24">
        <f>F15+G15</f>
        <v>9</v>
      </c>
      <c r="F15" s="24">
        <v>6</v>
      </c>
      <c r="G15" s="47">
        <v>3</v>
      </c>
      <c r="H15" s="12"/>
    </row>
    <row r="16" spans="1:8">
      <c r="A16" s="18"/>
      <c r="B16" s="18"/>
      <c r="C16" s="12" t="s">
        <v>159</v>
      </c>
      <c r="D16" s="12">
        <v>26</v>
      </c>
      <c r="E16" s="24">
        <v>6</v>
      </c>
      <c r="F16" s="24">
        <v>6</v>
      </c>
      <c r="G16" s="24"/>
      <c r="H16" s="12"/>
    </row>
    <row r="17" spans="1:8">
      <c r="A17" s="17"/>
      <c r="B17" s="17"/>
      <c r="C17" s="12"/>
      <c r="D17" s="65">
        <f>+D16+D15+D14</f>
        <v>61</v>
      </c>
      <c r="E17" s="46">
        <f>+E16+E15+E14</f>
        <v>31</v>
      </c>
      <c r="F17" s="46">
        <f>+F16+F15+F14</f>
        <v>24</v>
      </c>
      <c r="G17" s="46">
        <v>7</v>
      </c>
      <c r="H17" s="13"/>
    </row>
    <row r="18" spans="1:8">
      <c r="A18" s="12">
        <v>8</v>
      </c>
      <c r="B18" s="12" t="s">
        <v>90</v>
      </c>
      <c r="C18" s="12" t="s">
        <v>91</v>
      </c>
      <c r="D18" s="12">
        <v>14</v>
      </c>
      <c r="E18" s="24">
        <f>F18+G18</f>
        <v>12</v>
      </c>
      <c r="F18" s="24">
        <v>9</v>
      </c>
      <c r="G18" s="24">
        <v>3</v>
      </c>
      <c r="H18" s="12" t="s">
        <v>207</v>
      </c>
    </row>
    <row r="19" spans="1:8">
      <c r="A19" s="16"/>
      <c r="B19" s="16"/>
      <c r="C19" s="12" t="s">
        <v>89</v>
      </c>
      <c r="D19" s="12">
        <v>18</v>
      </c>
      <c r="E19" s="24">
        <f>F19+G19</f>
        <v>9</v>
      </c>
      <c r="F19" s="24">
        <v>6</v>
      </c>
      <c r="G19" s="47">
        <v>3</v>
      </c>
      <c r="H19" s="12" t="s">
        <v>207</v>
      </c>
    </row>
    <row r="20" spans="1:8">
      <c r="A20" s="16"/>
      <c r="B20" s="16"/>
      <c r="C20" s="12" t="s">
        <v>85</v>
      </c>
      <c r="D20" s="12">
        <v>24</v>
      </c>
      <c r="E20" s="24">
        <f>F20+G20</f>
        <v>8</v>
      </c>
      <c r="F20" s="24">
        <v>6</v>
      </c>
      <c r="G20" s="24">
        <v>2</v>
      </c>
      <c r="H20" s="12" t="s">
        <v>207</v>
      </c>
    </row>
    <row r="21" spans="1:8">
      <c r="A21" s="17"/>
      <c r="B21" s="17"/>
      <c r="C21" s="12"/>
      <c r="D21" s="65">
        <f>+D20+D19+D18</f>
        <v>56</v>
      </c>
      <c r="E21" s="46">
        <f>+E20+E19+E18</f>
        <v>29</v>
      </c>
      <c r="F21" s="46">
        <f>+F20+F19+F18</f>
        <v>21</v>
      </c>
      <c r="G21" s="46">
        <f>+G20+G19+G18</f>
        <v>8</v>
      </c>
      <c r="H21" s="13"/>
    </row>
    <row r="22" spans="1:8">
      <c r="A22" s="12">
        <v>9</v>
      </c>
      <c r="B22" s="12" t="s">
        <v>92</v>
      </c>
      <c r="C22" s="12" t="s">
        <v>143</v>
      </c>
      <c r="D22" s="12">
        <v>11</v>
      </c>
      <c r="E22" s="24">
        <f>F22+G22</f>
        <v>14</v>
      </c>
      <c r="F22" s="24">
        <v>10</v>
      </c>
      <c r="G22" s="24">
        <v>4</v>
      </c>
      <c r="H22" s="12"/>
    </row>
    <row r="23" spans="1:8">
      <c r="A23" s="16"/>
      <c r="B23" s="16"/>
      <c r="C23" s="12" t="s">
        <v>91</v>
      </c>
      <c r="D23" s="12">
        <v>20</v>
      </c>
      <c r="E23" s="24">
        <v>12</v>
      </c>
      <c r="F23" s="24">
        <v>9</v>
      </c>
      <c r="G23" s="24">
        <v>3</v>
      </c>
      <c r="H23" s="12"/>
    </row>
    <row r="24" spans="1:8">
      <c r="A24" s="18"/>
      <c r="B24" s="18"/>
      <c r="C24" s="12" t="s">
        <v>146</v>
      </c>
      <c r="D24" s="12">
        <v>26</v>
      </c>
      <c r="E24" s="24">
        <v>6</v>
      </c>
      <c r="F24" s="24">
        <v>6</v>
      </c>
      <c r="G24" s="24"/>
      <c r="H24" s="12"/>
    </row>
    <row r="25" spans="1:8">
      <c r="A25" s="17"/>
      <c r="B25" s="17"/>
      <c r="C25" s="12"/>
      <c r="D25" s="65">
        <f>+D24+D23+D22</f>
        <v>57</v>
      </c>
      <c r="E25" s="46">
        <v>32</v>
      </c>
      <c r="F25" s="46">
        <f>SUM(F22:F24)</f>
        <v>25</v>
      </c>
      <c r="G25" s="46">
        <v>7</v>
      </c>
      <c r="H25" s="12"/>
    </row>
    <row r="26" spans="1:8">
      <c r="A26" s="12">
        <v>10</v>
      </c>
      <c r="B26" s="12" t="s">
        <v>96</v>
      </c>
      <c r="C26" s="12" t="s">
        <v>91</v>
      </c>
      <c r="D26" s="12">
        <v>15</v>
      </c>
      <c r="E26" s="24">
        <v>12</v>
      </c>
      <c r="F26" s="24">
        <v>9</v>
      </c>
      <c r="G26" s="24">
        <v>3</v>
      </c>
      <c r="H26" s="12"/>
    </row>
    <row r="27" spans="1:8">
      <c r="A27" s="152"/>
      <c r="B27" s="152"/>
      <c r="C27" s="12" t="s">
        <v>85</v>
      </c>
      <c r="D27" s="12">
        <v>24</v>
      </c>
      <c r="E27" s="24">
        <v>8</v>
      </c>
      <c r="F27" s="24">
        <v>6</v>
      </c>
      <c r="G27" s="24">
        <v>2</v>
      </c>
      <c r="H27" s="12"/>
    </row>
    <row r="28" spans="1:8">
      <c r="A28" s="153"/>
      <c r="B28" s="153"/>
      <c r="C28" s="12" t="s">
        <v>85</v>
      </c>
      <c r="D28" s="12">
        <v>24</v>
      </c>
      <c r="E28" s="24">
        <v>8</v>
      </c>
      <c r="F28" s="24">
        <v>6</v>
      </c>
      <c r="G28" s="24">
        <v>2</v>
      </c>
      <c r="H28" s="12"/>
    </row>
    <row r="29" spans="1:8">
      <c r="A29" s="153"/>
      <c r="B29" s="153"/>
      <c r="C29" s="12" t="s">
        <v>85</v>
      </c>
      <c r="D29" s="12">
        <v>24</v>
      </c>
      <c r="E29" s="24">
        <v>8</v>
      </c>
      <c r="F29" s="24">
        <v>6</v>
      </c>
      <c r="G29" s="24">
        <v>2</v>
      </c>
      <c r="H29" s="12"/>
    </row>
    <row r="30" spans="1:8">
      <c r="A30" s="153"/>
      <c r="B30" s="153"/>
      <c r="C30" s="12" t="s">
        <v>86</v>
      </c>
      <c r="D30" s="12">
        <v>26</v>
      </c>
      <c r="E30" s="24">
        <f>F30+G30</f>
        <v>6</v>
      </c>
      <c r="F30" s="26">
        <v>6</v>
      </c>
      <c r="G30" s="26"/>
      <c r="H30" s="12"/>
    </row>
    <row r="31" spans="1:8">
      <c r="A31" s="154"/>
      <c r="B31" s="154"/>
      <c r="C31" s="12"/>
      <c r="D31" s="65">
        <f>+D30+D29+D28+D27+D26</f>
        <v>113</v>
      </c>
      <c r="E31" s="46">
        <f>+E30+E29+E28+E27+E26</f>
        <v>42</v>
      </c>
      <c r="F31" s="46">
        <f>+F30+F29+F28+F27+F26</f>
        <v>33</v>
      </c>
      <c r="G31" s="46">
        <f>+G29+G28+G27+G26</f>
        <v>9</v>
      </c>
      <c r="H31" s="13"/>
    </row>
    <row r="32" spans="1:8">
      <c r="A32" s="12">
        <v>11</v>
      </c>
      <c r="B32" s="12" t="s">
        <v>102</v>
      </c>
      <c r="C32" s="12" t="s">
        <v>85</v>
      </c>
      <c r="D32" s="12">
        <v>24</v>
      </c>
      <c r="E32" s="24">
        <v>8</v>
      </c>
      <c r="F32" s="24">
        <v>6</v>
      </c>
      <c r="G32" s="24">
        <v>2</v>
      </c>
      <c r="H32" s="12" t="s">
        <v>207</v>
      </c>
    </row>
    <row r="33" spans="1:8">
      <c r="A33" s="16"/>
      <c r="B33" s="16"/>
      <c r="C33" s="12" t="s">
        <v>86</v>
      </c>
      <c r="D33" s="12">
        <v>26</v>
      </c>
      <c r="E33" s="24">
        <f>F33+G33</f>
        <v>6</v>
      </c>
      <c r="F33" s="24">
        <v>6</v>
      </c>
      <c r="G33" s="24"/>
      <c r="H33" s="12"/>
    </row>
    <row r="34" spans="1:8">
      <c r="A34" s="18"/>
      <c r="B34" s="18"/>
      <c r="C34" s="12" t="s">
        <v>200</v>
      </c>
      <c r="D34" s="12">
        <v>26</v>
      </c>
      <c r="E34" s="24">
        <v>6</v>
      </c>
      <c r="F34" s="26">
        <v>4</v>
      </c>
      <c r="G34" s="49">
        <v>2</v>
      </c>
      <c r="H34" s="12" t="s">
        <v>206</v>
      </c>
    </row>
    <row r="35" spans="1:8">
      <c r="A35" s="18"/>
      <c r="B35" s="18"/>
      <c r="C35" s="12" t="s">
        <v>224</v>
      </c>
      <c r="D35" s="12">
        <v>20</v>
      </c>
      <c r="E35" s="24">
        <f>F35+G35</f>
        <v>8</v>
      </c>
      <c r="F35" s="24">
        <v>6</v>
      </c>
      <c r="G35" s="24">
        <v>2</v>
      </c>
      <c r="H35" s="12" t="s">
        <v>206</v>
      </c>
    </row>
    <row r="36" spans="1:8">
      <c r="A36" s="18"/>
      <c r="B36" s="18"/>
      <c r="C36" s="12" t="s">
        <v>201</v>
      </c>
      <c r="D36" s="12">
        <v>20</v>
      </c>
      <c r="E36" s="26">
        <v>8</v>
      </c>
      <c r="F36" s="26">
        <v>6</v>
      </c>
      <c r="G36" s="26">
        <v>2</v>
      </c>
      <c r="H36" s="12" t="s">
        <v>206</v>
      </c>
    </row>
    <row r="37" spans="1:8">
      <c r="A37" s="17"/>
      <c r="B37" s="17"/>
      <c r="C37" s="12"/>
      <c r="D37" s="65">
        <f>+D36+D35+D34+D33+D32</f>
        <v>116</v>
      </c>
      <c r="E37" s="46">
        <f>+E36+E35+E34+E33+E32</f>
        <v>36</v>
      </c>
      <c r="F37" s="46">
        <f>+F36+F35+F34+F33+F32</f>
        <v>28</v>
      </c>
      <c r="G37" s="46">
        <f>+G36+G35+G34+G32</f>
        <v>8</v>
      </c>
      <c r="H37" s="13"/>
    </row>
    <row r="38" spans="1:8">
      <c r="A38" s="12">
        <v>12</v>
      </c>
      <c r="B38" s="12" t="s">
        <v>106</v>
      </c>
      <c r="C38" s="12" t="s">
        <v>85</v>
      </c>
      <c r="D38" s="12">
        <v>24</v>
      </c>
      <c r="E38" s="24">
        <v>8</v>
      </c>
      <c r="F38" s="24">
        <v>8</v>
      </c>
      <c r="G38" s="24"/>
      <c r="H38" s="12"/>
    </row>
    <row r="39" spans="1:8">
      <c r="A39" s="16"/>
      <c r="B39" s="16"/>
      <c r="C39" s="12" t="s">
        <v>86</v>
      </c>
      <c r="D39" s="12">
        <v>26</v>
      </c>
      <c r="E39" s="24">
        <f>F39+G39</f>
        <v>6</v>
      </c>
      <c r="F39" s="24">
        <v>6</v>
      </c>
      <c r="G39" s="24"/>
      <c r="H39" s="12"/>
    </row>
    <row r="40" spans="1:8">
      <c r="A40" s="17"/>
      <c r="B40" s="17"/>
      <c r="C40" s="12"/>
      <c r="D40" s="13">
        <f>SUM(D38:D39)</f>
        <v>50</v>
      </c>
      <c r="E40" s="25">
        <v>14</v>
      </c>
      <c r="F40" s="25">
        <v>14</v>
      </c>
      <c r="G40" s="25"/>
      <c r="H40" s="13"/>
    </row>
    <row r="41" spans="1:8">
      <c r="A41" s="12">
        <v>13</v>
      </c>
      <c r="B41" s="12" t="s">
        <v>105</v>
      </c>
      <c r="C41" s="12" t="s">
        <v>89</v>
      </c>
      <c r="D41" s="12">
        <v>24</v>
      </c>
      <c r="E41" s="24">
        <f>F41+G41</f>
        <v>9</v>
      </c>
      <c r="F41" s="24">
        <v>9</v>
      </c>
      <c r="G41" s="24"/>
      <c r="H41" s="12"/>
    </row>
    <row r="42" spans="1:8">
      <c r="A42" s="16"/>
      <c r="B42" s="16"/>
      <c r="C42" s="12" t="s">
        <v>86</v>
      </c>
      <c r="D42" s="12">
        <v>26</v>
      </c>
      <c r="E42" s="24">
        <f>F42+G42</f>
        <v>6</v>
      </c>
      <c r="F42" s="24">
        <v>6</v>
      </c>
      <c r="G42" s="24"/>
      <c r="H42" s="12"/>
    </row>
    <row r="43" spans="1:8">
      <c r="A43" s="17"/>
      <c r="B43" s="17"/>
      <c r="C43" s="12"/>
      <c r="D43" s="65">
        <f>+D42+D41</f>
        <v>50</v>
      </c>
      <c r="E43" s="46">
        <v>15</v>
      </c>
      <c r="F43" s="46">
        <v>15</v>
      </c>
      <c r="G43" s="25"/>
      <c r="H43" s="13"/>
    </row>
    <row r="44" spans="1:8">
      <c r="A44" s="12">
        <v>15</v>
      </c>
      <c r="B44" s="12" t="s">
        <v>149</v>
      </c>
      <c r="C44" s="12" t="s">
        <v>85</v>
      </c>
      <c r="D44" s="12">
        <v>20</v>
      </c>
      <c r="E44" s="24">
        <f>F44+G44</f>
        <v>8</v>
      </c>
      <c r="F44" s="26">
        <v>6</v>
      </c>
      <c r="G44" s="49">
        <v>2</v>
      </c>
      <c r="H44" s="12" t="s">
        <v>206</v>
      </c>
    </row>
    <row r="45" spans="1:8">
      <c r="A45" s="152"/>
      <c r="B45" s="152"/>
      <c r="C45" s="12" t="s">
        <v>85</v>
      </c>
      <c r="D45" s="12">
        <v>20</v>
      </c>
      <c r="E45" s="24">
        <f>F45+G45</f>
        <v>8</v>
      </c>
      <c r="F45" s="26">
        <v>6</v>
      </c>
      <c r="G45" s="49">
        <v>2</v>
      </c>
      <c r="H45" s="12" t="s">
        <v>206</v>
      </c>
    </row>
    <row r="46" spans="1:8">
      <c r="A46" s="153"/>
      <c r="B46" s="153"/>
      <c r="C46" s="12" t="s">
        <v>85</v>
      </c>
      <c r="D46" s="12">
        <v>20</v>
      </c>
      <c r="E46" s="24">
        <f>F46+G46</f>
        <v>8</v>
      </c>
      <c r="F46" s="26">
        <v>6</v>
      </c>
      <c r="G46" s="49">
        <v>2</v>
      </c>
      <c r="H46" s="12" t="s">
        <v>206</v>
      </c>
    </row>
    <row r="47" spans="1:8">
      <c r="A47" s="153"/>
      <c r="B47" s="153"/>
      <c r="C47" s="12" t="s">
        <v>85</v>
      </c>
      <c r="D47" s="12">
        <v>20</v>
      </c>
      <c r="E47" s="24">
        <v>8</v>
      </c>
      <c r="F47" s="26">
        <v>6</v>
      </c>
      <c r="G47" s="49">
        <v>2</v>
      </c>
      <c r="H47" s="12" t="s">
        <v>206</v>
      </c>
    </row>
    <row r="48" spans="1:8">
      <c r="A48" s="153"/>
      <c r="B48" s="153"/>
      <c r="C48" s="12" t="s">
        <v>78</v>
      </c>
      <c r="D48" s="12"/>
      <c r="E48" s="24"/>
      <c r="F48" s="26">
        <v>10</v>
      </c>
      <c r="G48" s="26"/>
      <c r="H48" s="14"/>
    </row>
    <row r="49" spans="1:8">
      <c r="A49" s="154"/>
      <c r="B49" s="154"/>
      <c r="C49" s="12"/>
      <c r="D49" s="65">
        <f>+D47+D46+D45+D44</f>
        <v>80</v>
      </c>
      <c r="E49" s="46">
        <f>+E47+E46+E45+E44</f>
        <v>32</v>
      </c>
      <c r="F49" s="46">
        <f>+F48+F47+F46+F45+F44</f>
        <v>34</v>
      </c>
      <c r="G49" s="46">
        <f>+G47+G46+G45+G44</f>
        <v>8</v>
      </c>
      <c r="H49" s="65"/>
    </row>
    <row r="50" spans="1:8">
      <c r="A50" s="12">
        <v>16</v>
      </c>
      <c r="B50" s="17" t="s">
        <v>199</v>
      </c>
      <c r="C50" s="12" t="s">
        <v>146</v>
      </c>
      <c r="D50" s="53">
        <v>12</v>
      </c>
      <c r="E50" s="49">
        <f>F50+G50</f>
        <v>6</v>
      </c>
      <c r="F50" s="49">
        <v>6</v>
      </c>
      <c r="G50" s="49"/>
      <c r="H50" s="65"/>
    </row>
    <row r="51" spans="1:8">
      <c r="A51" s="152"/>
      <c r="B51" s="16" t="s">
        <v>147</v>
      </c>
      <c r="C51" s="12" t="s">
        <v>146</v>
      </c>
      <c r="D51" s="12">
        <v>12</v>
      </c>
      <c r="E51" s="26">
        <f>F51+G51</f>
        <v>6</v>
      </c>
      <c r="F51" s="26">
        <v>6</v>
      </c>
      <c r="G51" s="26"/>
      <c r="H51" s="13"/>
    </row>
    <row r="52" spans="1:8">
      <c r="A52" s="172"/>
      <c r="B52" s="153"/>
      <c r="C52" s="12" t="s">
        <v>146</v>
      </c>
      <c r="D52" s="12">
        <v>12</v>
      </c>
      <c r="E52" s="26">
        <f>F52+G52</f>
        <v>6</v>
      </c>
      <c r="F52" s="26">
        <v>6</v>
      </c>
      <c r="G52" s="26"/>
      <c r="H52" s="13"/>
    </row>
    <row r="53" spans="1:8">
      <c r="A53" s="157"/>
      <c r="B53" s="171"/>
      <c r="C53" s="11"/>
      <c r="D53" s="65">
        <f>+D52+D51+D50</f>
        <v>36</v>
      </c>
      <c r="E53" s="46">
        <v>18</v>
      </c>
      <c r="F53" s="65">
        <v>18</v>
      </c>
      <c r="G53" s="27"/>
      <c r="H53" s="13"/>
    </row>
    <row r="54" spans="1:8">
      <c r="A54" s="11">
        <v>17</v>
      </c>
      <c r="B54" s="53" t="s">
        <v>108</v>
      </c>
      <c r="C54" s="52" t="s">
        <v>86</v>
      </c>
      <c r="D54" s="49"/>
      <c r="E54" s="24"/>
      <c r="F54" s="26"/>
      <c r="G54" s="60">
        <v>2</v>
      </c>
      <c r="H54" s="11" t="s">
        <v>192</v>
      </c>
    </row>
    <row r="55" spans="1:8">
      <c r="A55" s="54"/>
      <c r="B55" s="29"/>
      <c r="C55" s="52" t="s">
        <v>85</v>
      </c>
      <c r="D55" s="49"/>
      <c r="E55" s="24"/>
      <c r="F55" s="26"/>
      <c r="G55" s="60">
        <v>2</v>
      </c>
      <c r="H55" s="11" t="s">
        <v>192</v>
      </c>
    </row>
    <row r="56" spans="1:8">
      <c r="A56" s="54"/>
      <c r="B56" s="50" t="s">
        <v>204</v>
      </c>
      <c r="C56" s="52" t="s">
        <v>85</v>
      </c>
      <c r="D56" s="49"/>
      <c r="E56" s="24"/>
      <c r="F56" s="26"/>
      <c r="G56" s="60">
        <v>2</v>
      </c>
      <c r="H56" s="11" t="s">
        <v>192</v>
      </c>
    </row>
    <row r="57" spans="1:8">
      <c r="A57" s="50"/>
      <c r="B57" s="50"/>
      <c r="C57" s="52" t="s">
        <v>85</v>
      </c>
      <c r="D57" s="49"/>
      <c r="E57" s="24"/>
      <c r="F57" s="26"/>
      <c r="G57" s="60">
        <v>2</v>
      </c>
      <c r="H57" s="11" t="s">
        <v>192</v>
      </c>
    </row>
    <row r="58" spans="1:8">
      <c r="A58" s="50"/>
      <c r="B58" s="50"/>
      <c r="C58" s="52" t="s">
        <v>85</v>
      </c>
      <c r="D58" s="49"/>
      <c r="E58" s="24"/>
      <c r="F58" s="26"/>
      <c r="G58" s="60">
        <v>2</v>
      </c>
      <c r="H58" s="11" t="s">
        <v>192</v>
      </c>
    </row>
    <row r="59" spans="1:8">
      <c r="A59" s="50"/>
      <c r="B59" s="50"/>
      <c r="C59" s="52" t="s">
        <v>85</v>
      </c>
      <c r="D59" s="49"/>
      <c r="E59" s="24"/>
      <c r="F59" s="26"/>
      <c r="G59" s="60">
        <v>2</v>
      </c>
      <c r="H59" s="11" t="s">
        <v>10</v>
      </c>
    </row>
    <row r="60" spans="1:8">
      <c r="A60" s="50"/>
      <c r="B60" s="50"/>
      <c r="C60" s="52" t="s">
        <v>85</v>
      </c>
      <c r="D60" s="49"/>
      <c r="E60" s="24"/>
      <c r="F60" s="26"/>
      <c r="G60" s="60">
        <v>2</v>
      </c>
      <c r="H60" s="11" t="s">
        <v>10</v>
      </c>
    </row>
    <row r="61" spans="1:8">
      <c r="A61" s="51"/>
      <c r="B61" s="51"/>
      <c r="C61" s="11"/>
      <c r="D61" s="49"/>
      <c r="E61" s="11"/>
      <c r="F61" s="11"/>
      <c r="G61" s="60">
        <f>+G60+G59+G58+G57+G56+G55+G54</f>
        <v>14</v>
      </c>
      <c r="H61" s="11"/>
    </row>
    <row r="62" spans="1:8">
      <c r="A62" s="51">
        <v>18</v>
      </c>
      <c r="B62" s="66" t="s">
        <v>205</v>
      </c>
      <c r="C62" s="12" t="s">
        <v>140</v>
      </c>
      <c r="D62" s="12"/>
      <c r="E62" s="24"/>
      <c r="F62" s="24"/>
      <c r="G62" s="24">
        <v>4</v>
      </c>
      <c r="H62" s="11" t="s">
        <v>0</v>
      </c>
    </row>
    <row r="63" spans="1:8">
      <c r="A63" s="54"/>
      <c r="B63" s="54"/>
      <c r="C63" s="12" t="s">
        <v>85</v>
      </c>
      <c r="D63" s="12"/>
      <c r="E63" s="24"/>
      <c r="F63" s="24"/>
      <c r="G63" s="47">
        <v>2</v>
      </c>
      <c r="H63" s="11" t="s">
        <v>0</v>
      </c>
    </row>
    <row r="64" spans="1:8">
      <c r="A64" s="50"/>
      <c r="B64" s="50"/>
      <c r="C64" s="12" t="s">
        <v>91</v>
      </c>
      <c r="D64" s="12"/>
      <c r="E64" s="24"/>
      <c r="F64" s="24"/>
      <c r="G64" s="24">
        <v>3</v>
      </c>
      <c r="H64" s="11" t="s">
        <v>8</v>
      </c>
    </row>
    <row r="65" spans="1:8">
      <c r="A65" s="50"/>
      <c r="B65" s="50"/>
      <c r="C65" s="12" t="s">
        <v>89</v>
      </c>
      <c r="D65" s="12"/>
      <c r="E65" s="24"/>
      <c r="F65" s="24"/>
      <c r="G65" s="47">
        <v>3</v>
      </c>
      <c r="H65" s="11" t="s">
        <v>8</v>
      </c>
    </row>
    <row r="66" spans="1:8">
      <c r="A66" s="50"/>
      <c r="B66" s="50"/>
      <c r="C66" s="12" t="s">
        <v>85</v>
      </c>
      <c r="D66" s="12"/>
      <c r="E66" s="24"/>
      <c r="F66" s="24"/>
      <c r="G66" s="24">
        <v>2</v>
      </c>
      <c r="H66" s="11" t="s">
        <v>8</v>
      </c>
    </row>
    <row r="67" spans="1:8">
      <c r="A67" s="50"/>
      <c r="B67" s="50"/>
      <c r="C67" s="12" t="s">
        <v>85</v>
      </c>
      <c r="D67" s="12"/>
      <c r="E67" s="24"/>
      <c r="F67" s="24"/>
      <c r="G67" s="24">
        <v>2</v>
      </c>
      <c r="H67" s="11" t="s">
        <v>10</v>
      </c>
    </row>
    <row r="68" spans="1:8">
      <c r="A68" s="51"/>
      <c r="B68" s="51"/>
      <c r="C68" s="12"/>
      <c r="D68" s="12"/>
      <c r="E68" s="24"/>
      <c r="F68" s="24"/>
      <c r="G68" s="24">
        <f>+G67+G66+G65+G64+G63+G62</f>
        <v>16</v>
      </c>
      <c r="H68" s="11"/>
    </row>
    <row r="69" spans="1:8">
      <c r="A69" s="51">
        <v>19</v>
      </c>
      <c r="B69" s="66" t="s">
        <v>226</v>
      </c>
      <c r="C69" s="12" t="s">
        <v>162</v>
      </c>
      <c r="D69" s="12"/>
      <c r="E69" s="24"/>
      <c r="F69" s="24"/>
      <c r="G69" s="24">
        <v>6</v>
      </c>
      <c r="H69" s="11"/>
    </row>
    <row r="70" spans="1:8">
      <c r="A70" s="54"/>
      <c r="B70" s="54"/>
      <c r="C70" s="12" t="s">
        <v>141</v>
      </c>
      <c r="D70" s="12"/>
      <c r="E70" s="24"/>
      <c r="F70" s="24"/>
      <c r="G70" s="24">
        <v>6</v>
      </c>
      <c r="H70" s="11"/>
    </row>
    <row r="71" spans="1:8">
      <c r="A71" s="50"/>
      <c r="B71" s="50"/>
      <c r="C71" s="12" t="s">
        <v>208</v>
      </c>
      <c r="D71" s="12"/>
      <c r="E71" s="24"/>
      <c r="F71" s="24"/>
      <c r="G71" s="24">
        <v>6</v>
      </c>
      <c r="H71" s="11"/>
    </row>
    <row r="72" spans="1:8">
      <c r="A72" s="50"/>
      <c r="B72" s="50"/>
      <c r="C72" s="12" t="s">
        <v>209</v>
      </c>
      <c r="D72" s="12"/>
      <c r="E72" s="24"/>
      <c r="F72" s="24"/>
      <c r="G72" s="24">
        <v>6</v>
      </c>
      <c r="H72" s="11"/>
    </row>
    <row r="73" spans="1:8">
      <c r="A73" s="51"/>
      <c r="B73" s="51"/>
      <c r="C73" s="12"/>
      <c r="D73" s="12"/>
      <c r="E73" s="24"/>
      <c r="F73" s="24"/>
      <c r="G73" s="24">
        <v>24</v>
      </c>
      <c r="H73" s="11"/>
    </row>
    <row r="74" spans="1:8">
      <c r="A74" s="51">
        <v>20</v>
      </c>
      <c r="B74" s="66" t="s">
        <v>227</v>
      </c>
      <c r="C74" s="12" t="s">
        <v>142</v>
      </c>
      <c r="D74" s="12"/>
      <c r="E74" s="24"/>
      <c r="F74" s="24"/>
      <c r="G74" s="47">
        <v>4</v>
      </c>
      <c r="H74" s="12" t="s">
        <v>87</v>
      </c>
    </row>
    <row r="75" spans="1:8">
      <c r="A75" s="54"/>
      <c r="B75" s="80"/>
      <c r="C75" s="12" t="s">
        <v>89</v>
      </c>
      <c r="D75" s="12"/>
      <c r="E75" s="24"/>
      <c r="F75" s="24"/>
      <c r="G75" s="47">
        <v>3</v>
      </c>
      <c r="H75" s="12" t="s">
        <v>87</v>
      </c>
    </row>
    <row r="76" spans="1:8">
      <c r="A76" s="50"/>
      <c r="B76" s="81"/>
      <c r="C76" s="12" t="s">
        <v>143</v>
      </c>
      <c r="D76" s="12"/>
      <c r="E76" s="24"/>
      <c r="F76" s="24"/>
      <c r="G76" s="24">
        <v>4</v>
      </c>
      <c r="H76" s="12" t="s">
        <v>92</v>
      </c>
    </row>
    <row r="77" spans="1:8">
      <c r="A77" s="50"/>
      <c r="B77" s="81"/>
      <c r="C77" s="12" t="s">
        <v>91</v>
      </c>
      <c r="D77" s="12"/>
      <c r="E77" s="24"/>
      <c r="F77" s="24"/>
      <c r="G77" s="24">
        <v>3</v>
      </c>
      <c r="H77" s="12" t="s">
        <v>92</v>
      </c>
    </row>
    <row r="78" spans="1:8">
      <c r="A78" s="50"/>
      <c r="B78" s="81"/>
      <c r="C78" s="12" t="s">
        <v>91</v>
      </c>
      <c r="D78" s="12"/>
      <c r="E78" s="24"/>
      <c r="F78" s="24"/>
      <c r="G78" s="24">
        <v>3</v>
      </c>
      <c r="H78" s="12" t="s">
        <v>96</v>
      </c>
    </row>
    <row r="79" spans="1:8">
      <c r="A79" s="50"/>
      <c r="B79" s="81"/>
      <c r="C79" s="12" t="s">
        <v>85</v>
      </c>
      <c r="D79" s="12"/>
      <c r="E79" s="24"/>
      <c r="F79" s="24"/>
      <c r="G79" s="24">
        <v>2</v>
      </c>
      <c r="H79" s="12" t="s">
        <v>96</v>
      </c>
    </row>
    <row r="80" spans="1:8">
      <c r="A80" s="50"/>
      <c r="B80" s="81"/>
      <c r="C80" s="12" t="s">
        <v>85</v>
      </c>
      <c r="D80" s="12"/>
      <c r="E80" s="24"/>
      <c r="F80" s="24"/>
      <c r="G80" s="24">
        <v>2</v>
      </c>
      <c r="H80" s="12" t="s">
        <v>96</v>
      </c>
    </row>
    <row r="81" spans="1:8">
      <c r="A81" s="50"/>
      <c r="B81" s="81"/>
      <c r="C81" s="12" t="s">
        <v>85</v>
      </c>
      <c r="D81" s="12"/>
      <c r="E81" s="24"/>
      <c r="F81" s="24"/>
      <c r="G81" s="24">
        <v>2</v>
      </c>
      <c r="H81" s="12" t="s">
        <v>96</v>
      </c>
    </row>
    <row r="82" spans="1:8">
      <c r="A82" s="51"/>
      <c r="B82" s="66"/>
      <c r="C82" s="12"/>
      <c r="D82" s="12"/>
      <c r="E82" s="24"/>
      <c r="F82" s="24"/>
      <c r="G82" s="24">
        <f>SUM(G74:G81)</f>
        <v>23</v>
      </c>
      <c r="H82" s="11"/>
    </row>
    <row r="83" spans="1:8">
      <c r="A83" s="11"/>
      <c r="B83" s="169" t="s">
        <v>203</v>
      </c>
      <c r="C83" s="170"/>
      <c r="D83" s="65">
        <f>+D53+D49+D43+D40+D37+D31+D25+D21+D17+D13+D9+D7+D6+D4</f>
        <v>706</v>
      </c>
      <c r="E83" s="46">
        <f>+E53+E49+E43+E40+E37+E31+E25+E21+E17+E13+E9+E7+E6+E4</f>
        <v>391</v>
      </c>
      <c r="F83" s="46">
        <f>+F53+F49+F43+F40+F37+F31+F25+F21+F17+F13+F9+F7+F6+F5+F4</f>
        <v>314</v>
      </c>
      <c r="G83" s="46">
        <f>+G49+G37+G31+G25+G21+G17+G13+G9+G7+G6+G4</f>
        <v>77</v>
      </c>
      <c r="H83" s="11"/>
    </row>
  </sheetData>
  <mergeCells count="8">
    <mergeCell ref="B83:C83"/>
    <mergeCell ref="A1:H1"/>
    <mergeCell ref="A27:A31"/>
    <mergeCell ref="B27:B31"/>
    <mergeCell ref="A45:A49"/>
    <mergeCell ref="B45:B49"/>
    <mergeCell ref="A51:A53"/>
    <mergeCell ref="B52:B53"/>
  </mergeCells>
  <phoneticPr fontId="18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7"/>
  <sheetViews>
    <sheetView workbookViewId="0">
      <selection activeCell="J34" sqref="J34"/>
    </sheetView>
  </sheetViews>
  <sheetFormatPr defaultRowHeight="15"/>
  <cols>
    <col min="1" max="1" width="3.140625" customWidth="1"/>
    <col min="2" max="2" width="15.5703125" customWidth="1"/>
    <col min="4" max="4" width="7.42578125" customWidth="1"/>
    <col min="5" max="5" width="6.7109375" customWidth="1"/>
    <col min="6" max="6" width="7.42578125" customWidth="1"/>
    <col min="7" max="7" width="6.28515625" customWidth="1"/>
    <col min="8" max="8" width="13.140625" customWidth="1"/>
  </cols>
  <sheetData>
    <row r="1" spans="1:10">
      <c r="A1" s="156" t="s">
        <v>161</v>
      </c>
      <c r="B1" s="156"/>
      <c r="C1" s="156"/>
      <c r="D1" s="156"/>
      <c r="E1" s="156"/>
      <c r="F1" s="156"/>
      <c r="G1" s="156"/>
      <c r="H1" s="156"/>
    </row>
    <row r="2" spans="1:10">
      <c r="A2" s="45"/>
      <c r="B2" s="45"/>
      <c r="C2" s="45"/>
      <c r="D2" s="45"/>
      <c r="E2" s="45"/>
      <c r="F2" s="45"/>
      <c r="G2" s="45"/>
      <c r="H2" s="45"/>
    </row>
    <row r="3" spans="1:10" ht="30">
      <c r="A3" s="12" t="s">
        <v>115</v>
      </c>
      <c r="B3" s="12" t="s">
        <v>116</v>
      </c>
      <c r="C3" s="12" t="s">
        <v>3</v>
      </c>
      <c r="D3" s="12" t="s">
        <v>118</v>
      </c>
      <c r="E3" s="31" t="s">
        <v>156</v>
      </c>
      <c r="F3" s="32" t="s">
        <v>157</v>
      </c>
      <c r="G3" s="32" t="s">
        <v>158</v>
      </c>
      <c r="H3" s="12" t="s">
        <v>202</v>
      </c>
    </row>
    <row r="4" spans="1:10">
      <c r="A4" s="12">
        <v>1</v>
      </c>
      <c r="B4" s="12" t="s">
        <v>72</v>
      </c>
      <c r="C4" s="12" t="s">
        <v>73</v>
      </c>
      <c r="D4" s="65">
        <v>5</v>
      </c>
      <c r="E4" s="46">
        <v>32</v>
      </c>
      <c r="F4" s="46">
        <v>17</v>
      </c>
      <c r="G4" s="46">
        <v>6</v>
      </c>
      <c r="H4" s="14"/>
      <c r="I4" s="82">
        <v>0.94</v>
      </c>
      <c r="J4" t="s">
        <v>234</v>
      </c>
    </row>
    <row r="5" spans="1:10">
      <c r="A5" s="12">
        <v>2</v>
      </c>
      <c r="B5" s="12" t="s">
        <v>75</v>
      </c>
      <c r="C5" s="12" t="s">
        <v>154</v>
      </c>
      <c r="D5" s="65"/>
      <c r="E5" s="46"/>
      <c r="F5" s="46">
        <v>9</v>
      </c>
      <c r="G5" s="46"/>
      <c r="H5" s="14"/>
      <c r="I5" s="2">
        <v>0.5</v>
      </c>
      <c r="J5">
        <v>2</v>
      </c>
    </row>
    <row r="6" spans="1:10">
      <c r="A6" s="12">
        <v>3</v>
      </c>
      <c r="B6" s="12" t="s">
        <v>76</v>
      </c>
      <c r="C6" s="12" t="s">
        <v>77</v>
      </c>
      <c r="D6" s="65">
        <v>6</v>
      </c>
      <c r="E6" s="46">
        <v>28</v>
      </c>
      <c r="F6" s="65">
        <v>22</v>
      </c>
      <c r="G6" s="46">
        <v>6</v>
      </c>
      <c r="H6" s="13"/>
      <c r="I6" s="82">
        <v>1.22</v>
      </c>
      <c r="J6" s="84" t="s">
        <v>233</v>
      </c>
    </row>
    <row r="7" spans="1:10">
      <c r="A7" s="12">
        <v>4</v>
      </c>
      <c r="B7" s="12" t="s">
        <v>79</v>
      </c>
      <c r="C7" s="12" t="s">
        <v>78</v>
      </c>
      <c r="D7" s="65">
        <v>6</v>
      </c>
      <c r="E7" s="46">
        <v>26</v>
      </c>
      <c r="F7" s="46">
        <v>10</v>
      </c>
      <c r="G7" s="46">
        <v>6</v>
      </c>
      <c r="H7" s="13"/>
      <c r="I7" s="82">
        <v>0.56000000000000005</v>
      </c>
    </row>
    <row r="8" spans="1:10">
      <c r="A8" s="16"/>
      <c r="B8" s="16" t="s">
        <v>149</v>
      </c>
      <c r="C8" s="12"/>
      <c r="D8" s="65"/>
      <c r="E8" s="46"/>
      <c r="F8" s="49">
        <v>10</v>
      </c>
      <c r="G8" s="46"/>
      <c r="H8" s="13"/>
      <c r="I8" s="2"/>
    </row>
    <row r="9" spans="1:10">
      <c r="A9" s="12">
        <v>5</v>
      </c>
      <c r="B9" s="12" t="s">
        <v>80</v>
      </c>
      <c r="C9" s="12" t="s">
        <v>155</v>
      </c>
      <c r="D9" s="13">
        <v>6</v>
      </c>
      <c r="E9" s="25">
        <v>24</v>
      </c>
      <c r="F9" s="25">
        <v>18</v>
      </c>
      <c r="G9" s="46">
        <v>6</v>
      </c>
      <c r="H9" s="14"/>
      <c r="I9" s="2">
        <v>1</v>
      </c>
    </row>
    <row r="10" spans="1:10">
      <c r="A10" s="12">
        <v>6</v>
      </c>
      <c r="B10" s="12" t="s">
        <v>84</v>
      </c>
      <c r="C10" s="12" t="s">
        <v>140</v>
      </c>
      <c r="D10" s="12">
        <v>19</v>
      </c>
      <c r="E10" s="24">
        <f>F10+G10</f>
        <v>18</v>
      </c>
      <c r="F10" s="24">
        <v>14</v>
      </c>
      <c r="G10" s="24">
        <v>4</v>
      </c>
      <c r="H10" s="12" t="s">
        <v>207</v>
      </c>
      <c r="I10" s="2">
        <v>1.44</v>
      </c>
      <c r="J10" t="s">
        <v>234</v>
      </c>
    </row>
    <row r="11" spans="1:10">
      <c r="A11" s="18"/>
      <c r="B11" s="18" t="s">
        <v>232</v>
      </c>
      <c r="C11" s="12" t="s">
        <v>85</v>
      </c>
      <c r="D11" s="12">
        <v>19</v>
      </c>
      <c r="E11" s="24">
        <f>F11+G11</f>
        <v>8</v>
      </c>
      <c r="F11" s="24">
        <v>6</v>
      </c>
      <c r="G11" s="47">
        <v>2</v>
      </c>
      <c r="H11" s="12" t="s">
        <v>207</v>
      </c>
      <c r="I11" s="2"/>
    </row>
    <row r="12" spans="1:10">
      <c r="A12" s="18"/>
      <c r="B12" s="18"/>
      <c r="C12" s="12" t="s">
        <v>159</v>
      </c>
      <c r="D12" s="12">
        <v>26</v>
      </c>
      <c r="E12" s="24">
        <v>6</v>
      </c>
      <c r="F12" s="24">
        <v>6</v>
      </c>
      <c r="G12" s="47"/>
      <c r="H12" s="12"/>
      <c r="I12" s="2"/>
    </row>
    <row r="13" spans="1:10">
      <c r="A13" s="17"/>
      <c r="B13" s="17"/>
      <c r="C13" s="12"/>
      <c r="D13" s="65">
        <f>SUM(D10:D12)</f>
        <v>64</v>
      </c>
      <c r="E13" s="46">
        <f>+E12+E11+E10</f>
        <v>32</v>
      </c>
      <c r="F13" s="46">
        <f>SUM(F10:F12)</f>
        <v>26</v>
      </c>
      <c r="G13" s="46">
        <f>+G11+G10</f>
        <v>6</v>
      </c>
      <c r="H13" s="13"/>
      <c r="I13" s="2"/>
    </row>
    <row r="14" spans="1:10">
      <c r="A14" s="12">
        <v>7</v>
      </c>
      <c r="B14" s="12" t="s">
        <v>87</v>
      </c>
      <c r="C14" s="12" t="s">
        <v>142</v>
      </c>
      <c r="D14" s="14">
        <v>17</v>
      </c>
      <c r="E14" s="24">
        <f>F14+G14</f>
        <v>16</v>
      </c>
      <c r="F14" s="24">
        <v>12</v>
      </c>
      <c r="G14" s="47">
        <v>4</v>
      </c>
      <c r="H14" s="12"/>
      <c r="I14" s="2">
        <v>1.33</v>
      </c>
      <c r="J14" s="83">
        <v>1</v>
      </c>
    </row>
    <row r="15" spans="1:10">
      <c r="A15" s="16"/>
      <c r="B15" s="16" t="s">
        <v>230</v>
      </c>
      <c r="C15" s="12" t="s">
        <v>89</v>
      </c>
      <c r="D15" s="12">
        <v>18</v>
      </c>
      <c r="E15" s="24">
        <f>F15+G15</f>
        <v>9</v>
      </c>
      <c r="F15" s="24">
        <v>6</v>
      </c>
      <c r="G15" s="47">
        <v>3</v>
      </c>
      <c r="H15" s="12"/>
      <c r="I15" s="2"/>
    </row>
    <row r="16" spans="1:10">
      <c r="A16" s="18"/>
      <c r="B16" s="18"/>
      <c r="C16" s="12" t="s">
        <v>159</v>
      </c>
      <c r="D16" s="12">
        <v>26</v>
      </c>
      <c r="E16" s="24">
        <v>6</v>
      </c>
      <c r="F16" s="24">
        <v>6</v>
      </c>
      <c r="G16" s="24"/>
      <c r="H16" s="12"/>
      <c r="I16" s="2"/>
    </row>
    <row r="17" spans="1:10">
      <c r="A17" s="17"/>
      <c r="B17" s="17"/>
      <c r="C17" s="12"/>
      <c r="D17" s="65">
        <f>+D16+D15+D14</f>
        <v>61</v>
      </c>
      <c r="E17" s="46">
        <f>+E16+E15+E14</f>
        <v>31</v>
      </c>
      <c r="F17" s="46">
        <f>+F16+F15+F14</f>
        <v>24</v>
      </c>
      <c r="G17" s="46">
        <v>7</v>
      </c>
      <c r="H17" s="13"/>
      <c r="I17" s="2"/>
    </row>
    <row r="18" spans="1:10">
      <c r="A18" s="12">
        <v>8</v>
      </c>
      <c r="B18" s="12" t="s">
        <v>90</v>
      </c>
      <c r="C18" s="12" t="s">
        <v>91</v>
      </c>
      <c r="D18" s="12">
        <v>14</v>
      </c>
      <c r="E18" s="24">
        <f>F18+G18</f>
        <v>12</v>
      </c>
      <c r="F18" s="24">
        <v>9</v>
      </c>
      <c r="G18" s="24">
        <v>3</v>
      </c>
      <c r="H18" s="12" t="s">
        <v>207</v>
      </c>
      <c r="I18" s="2">
        <v>1.17</v>
      </c>
    </row>
    <row r="19" spans="1:10">
      <c r="A19" s="16"/>
      <c r="B19" s="16"/>
      <c r="C19" s="12" t="s">
        <v>89</v>
      </c>
      <c r="D19" s="12">
        <v>18</v>
      </c>
      <c r="E19" s="24">
        <f>F19+G19</f>
        <v>9</v>
      </c>
      <c r="F19" s="24">
        <v>6</v>
      </c>
      <c r="G19" s="47">
        <v>3</v>
      </c>
      <c r="H19" s="12" t="s">
        <v>207</v>
      </c>
      <c r="I19" s="2"/>
    </row>
    <row r="20" spans="1:10">
      <c r="A20" s="16"/>
      <c r="B20" s="16"/>
      <c r="C20" s="12" t="s">
        <v>85</v>
      </c>
      <c r="D20" s="12">
        <v>24</v>
      </c>
      <c r="E20" s="24">
        <f>F20+G20</f>
        <v>8</v>
      </c>
      <c r="F20" s="24">
        <v>6</v>
      </c>
      <c r="G20" s="24">
        <v>2</v>
      </c>
      <c r="H20" s="12" t="s">
        <v>207</v>
      </c>
      <c r="I20" s="2"/>
    </row>
    <row r="21" spans="1:10">
      <c r="A21" s="17"/>
      <c r="B21" s="17"/>
      <c r="C21" s="12"/>
      <c r="D21" s="65">
        <f>+D20+D19+D18</f>
        <v>56</v>
      </c>
      <c r="E21" s="46">
        <f>+E20+E19+E18</f>
        <v>29</v>
      </c>
      <c r="F21" s="46">
        <f>+F20+F19+F18</f>
        <v>21</v>
      </c>
      <c r="G21" s="46">
        <f>+G20+G19+G18</f>
        <v>8</v>
      </c>
      <c r="H21" s="13"/>
      <c r="I21" s="2"/>
    </row>
    <row r="22" spans="1:10">
      <c r="A22" s="12">
        <v>9</v>
      </c>
      <c r="B22" s="12" t="s">
        <v>92</v>
      </c>
      <c r="C22" s="12" t="s">
        <v>143</v>
      </c>
      <c r="D22" s="12">
        <v>11</v>
      </c>
      <c r="E22" s="24">
        <f>F22+G22</f>
        <v>14</v>
      </c>
      <c r="F22" s="24">
        <v>10</v>
      </c>
      <c r="G22" s="24">
        <v>4</v>
      </c>
      <c r="H22" s="12"/>
      <c r="I22" s="2">
        <v>1.39</v>
      </c>
      <c r="J22" s="83" t="s">
        <v>235</v>
      </c>
    </row>
    <row r="23" spans="1:10">
      <c r="A23" s="16"/>
      <c r="B23" s="16" t="s">
        <v>231</v>
      </c>
      <c r="C23" s="12" t="s">
        <v>91</v>
      </c>
      <c r="D23" s="12">
        <v>20</v>
      </c>
      <c r="E23" s="24">
        <v>12</v>
      </c>
      <c r="F23" s="24">
        <v>9</v>
      </c>
      <c r="G23" s="24">
        <v>3</v>
      </c>
      <c r="H23" s="12"/>
      <c r="I23" s="2"/>
    </row>
    <row r="24" spans="1:10">
      <c r="A24" s="18"/>
      <c r="B24" s="18"/>
      <c r="C24" s="12" t="s">
        <v>146</v>
      </c>
      <c r="D24" s="12">
        <v>26</v>
      </c>
      <c r="E24" s="24">
        <v>6</v>
      </c>
      <c r="F24" s="24">
        <v>6</v>
      </c>
      <c r="G24" s="24"/>
      <c r="H24" s="12"/>
      <c r="I24" s="2"/>
    </row>
    <row r="25" spans="1:10">
      <c r="A25" s="17"/>
      <c r="B25" s="17"/>
      <c r="C25" s="12"/>
      <c r="D25" s="65">
        <f>+D24+D23+D22</f>
        <v>57</v>
      </c>
      <c r="E25" s="46">
        <v>32</v>
      </c>
      <c r="F25" s="46">
        <f>SUM(F22:F24)</f>
        <v>25</v>
      </c>
      <c r="G25" s="46">
        <v>7</v>
      </c>
      <c r="H25" s="12"/>
      <c r="I25" s="2"/>
    </row>
    <row r="26" spans="1:10">
      <c r="A26" s="12">
        <v>10</v>
      </c>
      <c r="B26" s="12" t="s">
        <v>96</v>
      </c>
      <c r="C26" s="12" t="s">
        <v>91</v>
      </c>
      <c r="D26" s="12">
        <v>15</v>
      </c>
      <c r="E26" s="24">
        <v>12</v>
      </c>
      <c r="F26" s="24">
        <v>9</v>
      </c>
      <c r="G26" s="24">
        <v>3</v>
      </c>
      <c r="H26" s="12"/>
      <c r="I26" s="2">
        <v>1.83</v>
      </c>
    </row>
    <row r="27" spans="1:10">
      <c r="A27" s="152"/>
      <c r="B27" s="152"/>
      <c r="C27" s="12" t="s">
        <v>85</v>
      </c>
      <c r="D27" s="12">
        <v>24</v>
      </c>
      <c r="E27" s="24">
        <v>8</v>
      </c>
      <c r="F27" s="24">
        <v>6</v>
      </c>
      <c r="G27" s="24">
        <v>2</v>
      </c>
      <c r="H27" s="12"/>
      <c r="I27" s="2"/>
    </row>
    <row r="28" spans="1:10">
      <c r="A28" s="153"/>
      <c r="B28" s="153"/>
      <c r="C28" s="12" t="s">
        <v>85</v>
      </c>
      <c r="D28" s="12">
        <v>24</v>
      </c>
      <c r="E28" s="24">
        <v>8</v>
      </c>
      <c r="F28" s="24">
        <v>6</v>
      </c>
      <c r="G28" s="24">
        <v>2</v>
      </c>
      <c r="H28" s="12"/>
      <c r="I28" s="2"/>
    </row>
    <row r="29" spans="1:10">
      <c r="A29" s="153"/>
      <c r="B29" s="153"/>
      <c r="C29" s="12" t="s">
        <v>85</v>
      </c>
      <c r="D29" s="12">
        <v>24</v>
      </c>
      <c r="E29" s="24">
        <v>8</v>
      </c>
      <c r="F29" s="24">
        <v>6</v>
      </c>
      <c r="G29" s="24">
        <v>2</v>
      </c>
      <c r="H29" s="12"/>
      <c r="I29" s="2"/>
    </row>
    <row r="30" spans="1:10">
      <c r="A30" s="153"/>
      <c r="B30" s="153"/>
      <c r="C30" s="12" t="s">
        <v>86</v>
      </c>
      <c r="D30" s="12">
        <v>26</v>
      </c>
      <c r="E30" s="24">
        <f>F30+G30</f>
        <v>6</v>
      </c>
      <c r="F30" s="26">
        <v>6</v>
      </c>
      <c r="G30" s="26"/>
      <c r="H30" s="12"/>
      <c r="I30" s="2"/>
    </row>
    <row r="31" spans="1:10">
      <c r="A31" s="154"/>
      <c r="B31" s="154"/>
      <c r="C31" s="12"/>
      <c r="D31" s="65">
        <f>+D30+D29+D28+D27+D26</f>
        <v>113</v>
      </c>
      <c r="E31" s="46">
        <f>+E30+E29+E28+E27+E26</f>
        <v>42</v>
      </c>
      <c r="F31" s="46">
        <f>+F30+F29+F28+F27+F26</f>
        <v>33</v>
      </c>
      <c r="G31" s="46">
        <f>+G29+G28+G27+G26</f>
        <v>9</v>
      </c>
      <c r="H31" s="13"/>
      <c r="I31" s="2"/>
    </row>
    <row r="32" spans="1:10">
      <c r="A32" s="12">
        <v>11</v>
      </c>
      <c r="B32" s="12" t="s">
        <v>102</v>
      </c>
      <c r="C32" s="12" t="s">
        <v>85</v>
      </c>
      <c r="D32" s="12">
        <v>24</v>
      </c>
      <c r="E32" s="24">
        <v>8</v>
      </c>
      <c r="F32" s="24">
        <v>6</v>
      </c>
      <c r="G32" s="24">
        <v>2</v>
      </c>
      <c r="H32" s="12" t="s">
        <v>207</v>
      </c>
      <c r="I32" s="2">
        <v>1.56</v>
      </c>
    </row>
    <row r="33" spans="1:10">
      <c r="A33" s="16"/>
      <c r="B33" s="16"/>
      <c r="C33" s="12" t="s">
        <v>86</v>
      </c>
      <c r="D33" s="12">
        <v>26</v>
      </c>
      <c r="E33" s="24">
        <f>F33+G33</f>
        <v>6</v>
      </c>
      <c r="F33" s="24">
        <v>6</v>
      </c>
      <c r="G33" s="24"/>
      <c r="H33" s="12"/>
      <c r="I33" s="2"/>
    </row>
    <row r="34" spans="1:10">
      <c r="A34" s="18"/>
      <c r="B34" s="18"/>
      <c r="C34" s="12" t="s">
        <v>200</v>
      </c>
      <c r="D34" s="12">
        <v>26</v>
      </c>
      <c r="E34" s="24">
        <v>6</v>
      </c>
      <c r="F34" s="26">
        <v>4</v>
      </c>
      <c r="G34" s="49">
        <v>2</v>
      </c>
      <c r="H34" s="12" t="s">
        <v>206</v>
      </c>
      <c r="I34" s="2"/>
    </row>
    <row r="35" spans="1:10">
      <c r="A35" s="18"/>
      <c r="B35" s="18"/>
      <c r="C35" s="12" t="s">
        <v>224</v>
      </c>
      <c r="D35" s="12">
        <v>20</v>
      </c>
      <c r="E35" s="24">
        <f>F35+G35</f>
        <v>8</v>
      </c>
      <c r="F35" s="24">
        <v>6</v>
      </c>
      <c r="G35" s="24">
        <v>2</v>
      </c>
      <c r="H35" s="12" t="s">
        <v>206</v>
      </c>
      <c r="I35" s="2"/>
    </row>
    <row r="36" spans="1:10">
      <c r="A36" s="18"/>
      <c r="B36" s="18"/>
      <c r="C36" s="12" t="s">
        <v>201</v>
      </c>
      <c r="D36" s="12">
        <v>20</v>
      </c>
      <c r="E36" s="26">
        <v>8</v>
      </c>
      <c r="F36" s="26">
        <v>6</v>
      </c>
      <c r="G36" s="26">
        <v>2</v>
      </c>
      <c r="H36" s="12" t="s">
        <v>206</v>
      </c>
      <c r="I36" s="2"/>
    </row>
    <row r="37" spans="1:10">
      <c r="A37" s="17"/>
      <c r="B37" s="17"/>
      <c r="C37" s="12"/>
      <c r="D37" s="65">
        <f>+D36+D35+D34+D33+D32</f>
        <v>116</v>
      </c>
      <c r="E37" s="46">
        <f>+E36+E35+E34+E33+E32</f>
        <v>36</v>
      </c>
      <c r="F37" s="46">
        <f>+F36+F35+F34+F33+F32</f>
        <v>28</v>
      </c>
      <c r="G37" s="46">
        <f>+G36+G35+G34+G32</f>
        <v>8</v>
      </c>
      <c r="H37" s="13"/>
      <c r="I37" s="2"/>
    </row>
    <row r="38" spans="1:10">
      <c r="A38" s="12">
        <v>12</v>
      </c>
      <c r="B38" s="12" t="s">
        <v>106</v>
      </c>
      <c r="C38" s="12" t="s">
        <v>85</v>
      </c>
      <c r="D38" s="12">
        <v>24</v>
      </c>
      <c r="E38" s="24">
        <v>8</v>
      </c>
      <c r="F38" s="24">
        <v>8</v>
      </c>
      <c r="G38" s="24"/>
      <c r="H38" s="12"/>
      <c r="I38" s="2">
        <v>0.44</v>
      </c>
      <c r="J38" t="s">
        <v>37</v>
      </c>
    </row>
    <row r="39" spans="1:10">
      <c r="A39" s="16"/>
      <c r="B39" s="16"/>
      <c r="C39" s="12" t="s">
        <v>86</v>
      </c>
      <c r="D39" s="12">
        <v>26</v>
      </c>
      <c r="E39" s="24">
        <f>F39+G39</f>
        <v>6</v>
      </c>
      <c r="F39" s="24">
        <v>6</v>
      </c>
      <c r="G39" s="24"/>
      <c r="H39" s="12"/>
      <c r="I39" s="2">
        <v>0.33</v>
      </c>
      <c r="J39" t="s">
        <v>34</v>
      </c>
    </row>
    <row r="40" spans="1:10">
      <c r="A40" s="17"/>
      <c r="B40" s="17"/>
      <c r="C40" s="12"/>
      <c r="D40" s="13">
        <f>SUM(D38:D39)</f>
        <v>50</v>
      </c>
      <c r="E40" s="25">
        <v>14</v>
      </c>
      <c r="F40" s="25">
        <v>14</v>
      </c>
      <c r="G40" s="25"/>
      <c r="H40" s="13"/>
      <c r="I40" s="2"/>
    </row>
    <row r="41" spans="1:10">
      <c r="A41" s="12">
        <v>13</v>
      </c>
      <c r="B41" s="12" t="s">
        <v>105</v>
      </c>
      <c r="C41" s="12" t="s">
        <v>89</v>
      </c>
      <c r="D41" s="12">
        <v>24</v>
      </c>
      <c r="E41" s="24">
        <f>F41+G41</f>
        <v>9</v>
      </c>
      <c r="F41" s="24">
        <v>9</v>
      </c>
      <c r="G41" s="24"/>
      <c r="H41" s="12"/>
      <c r="I41" s="2">
        <v>0.83</v>
      </c>
    </row>
    <row r="42" spans="1:10">
      <c r="A42" s="16"/>
      <c r="B42" s="16"/>
      <c r="C42" s="12" t="s">
        <v>86</v>
      </c>
      <c r="D42" s="12">
        <v>26</v>
      </c>
      <c r="E42" s="24">
        <f>F42+G42</f>
        <v>6</v>
      </c>
      <c r="F42" s="24">
        <v>6</v>
      </c>
      <c r="G42" s="24"/>
      <c r="H42" s="12"/>
      <c r="I42" s="2"/>
    </row>
    <row r="43" spans="1:10">
      <c r="A43" s="17"/>
      <c r="B43" s="17"/>
      <c r="C43" s="12"/>
      <c r="D43" s="65">
        <f>+D42+D41</f>
        <v>50</v>
      </c>
      <c r="E43" s="46">
        <v>15</v>
      </c>
      <c r="F43" s="46">
        <v>15</v>
      </c>
      <c r="G43" s="25"/>
      <c r="H43" s="13"/>
      <c r="I43" s="2"/>
    </row>
    <row r="44" spans="1:10">
      <c r="A44" s="12">
        <v>15</v>
      </c>
      <c r="B44" s="12" t="s">
        <v>149</v>
      </c>
      <c r="C44" s="12" t="s">
        <v>85</v>
      </c>
      <c r="D44" s="12">
        <v>20</v>
      </c>
      <c r="E44" s="24">
        <f>F44+G44</f>
        <v>8</v>
      </c>
      <c r="F44" s="26">
        <v>6</v>
      </c>
      <c r="G44" s="49">
        <v>2</v>
      </c>
      <c r="H44" s="12" t="s">
        <v>206</v>
      </c>
      <c r="I44" s="2">
        <v>1.89</v>
      </c>
    </row>
    <row r="45" spans="1:10">
      <c r="A45" s="152"/>
      <c r="B45" s="152"/>
      <c r="C45" s="12" t="s">
        <v>85</v>
      </c>
      <c r="D45" s="12">
        <v>20</v>
      </c>
      <c r="E45" s="24">
        <f>F45+G45</f>
        <v>8</v>
      </c>
      <c r="F45" s="26">
        <v>6</v>
      </c>
      <c r="G45" s="49">
        <v>2</v>
      </c>
      <c r="H45" s="12" t="s">
        <v>206</v>
      </c>
      <c r="I45" s="2"/>
    </row>
    <row r="46" spans="1:10">
      <c r="A46" s="153"/>
      <c r="B46" s="153"/>
      <c r="C46" s="12" t="s">
        <v>85</v>
      </c>
      <c r="D46" s="12">
        <v>20</v>
      </c>
      <c r="E46" s="24">
        <f>F46+G46</f>
        <v>8</v>
      </c>
      <c r="F46" s="26">
        <v>6</v>
      </c>
      <c r="G46" s="49">
        <v>2</v>
      </c>
      <c r="H46" s="12" t="s">
        <v>206</v>
      </c>
      <c r="I46" s="2"/>
    </row>
    <row r="47" spans="1:10">
      <c r="A47" s="153"/>
      <c r="B47" s="153"/>
      <c r="C47" s="12" t="s">
        <v>85</v>
      </c>
      <c r="D47" s="12">
        <v>20</v>
      </c>
      <c r="E47" s="24">
        <v>8</v>
      </c>
      <c r="F47" s="26">
        <v>6</v>
      </c>
      <c r="G47" s="49">
        <v>2</v>
      </c>
      <c r="H47" s="12" t="s">
        <v>206</v>
      </c>
      <c r="I47" s="2"/>
    </row>
    <row r="48" spans="1:10">
      <c r="A48" s="153"/>
      <c r="B48" s="153"/>
      <c r="C48" s="12" t="s">
        <v>78</v>
      </c>
      <c r="D48" s="12"/>
      <c r="E48" s="24"/>
      <c r="F48" s="26">
        <v>10</v>
      </c>
      <c r="G48" s="26"/>
      <c r="H48" s="14"/>
      <c r="I48" s="2"/>
    </row>
    <row r="49" spans="1:10">
      <c r="A49" s="154"/>
      <c r="B49" s="154"/>
      <c r="C49" s="12"/>
      <c r="D49" s="65">
        <f>+D47+D46+D45+D44</f>
        <v>80</v>
      </c>
      <c r="E49" s="46">
        <f>+E47+E46+E45+E44</f>
        <v>32</v>
      </c>
      <c r="F49" s="46">
        <f>+F48+F47+F46+F45+F44</f>
        <v>34</v>
      </c>
      <c r="G49" s="46">
        <f>+G47+G46+G45+G44</f>
        <v>8</v>
      </c>
      <c r="H49" s="65"/>
      <c r="I49" s="2">
        <v>1</v>
      </c>
    </row>
    <row r="50" spans="1:10">
      <c r="A50" s="12">
        <v>16</v>
      </c>
      <c r="B50" s="17" t="s">
        <v>199</v>
      </c>
      <c r="C50" s="12" t="s">
        <v>146</v>
      </c>
      <c r="D50" s="53">
        <v>12</v>
      </c>
      <c r="E50" s="49">
        <f>F50+G50</f>
        <v>6</v>
      </c>
      <c r="F50" s="49">
        <v>6</v>
      </c>
      <c r="G50" s="49"/>
      <c r="H50" s="65"/>
      <c r="I50" s="2"/>
    </row>
    <row r="51" spans="1:10">
      <c r="A51" s="152"/>
      <c r="B51" s="16" t="s">
        <v>147</v>
      </c>
      <c r="C51" s="12" t="s">
        <v>146</v>
      </c>
      <c r="D51" s="12">
        <v>12</v>
      </c>
      <c r="E51" s="26">
        <f>F51+G51</f>
        <v>6</v>
      </c>
      <c r="F51" s="26">
        <v>6</v>
      </c>
      <c r="G51" s="26"/>
      <c r="H51" s="13"/>
      <c r="I51" s="2"/>
    </row>
    <row r="52" spans="1:10">
      <c r="A52" s="172"/>
      <c r="B52" s="153"/>
      <c r="C52" s="12" t="s">
        <v>146</v>
      </c>
      <c r="D52" s="12">
        <v>12</v>
      </c>
      <c r="E52" s="26">
        <f>F52+G52</f>
        <v>6</v>
      </c>
      <c r="F52" s="26">
        <v>6</v>
      </c>
      <c r="G52" s="26"/>
      <c r="H52" s="13"/>
      <c r="I52" s="2"/>
    </row>
    <row r="53" spans="1:10">
      <c r="A53" s="157"/>
      <c r="B53" s="171"/>
      <c r="C53" s="11"/>
      <c r="D53" s="65">
        <f>+D52+D51+D50</f>
        <v>36</v>
      </c>
      <c r="E53" s="46">
        <v>18</v>
      </c>
      <c r="F53" s="65">
        <v>18</v>
      </c>
      <c r="G53" s="27"/>
      <c r="H53" s="13"/>
      <c r="I53" s="2"/>
    </row>
    <row r="54" spans="1:10">
      <c r="A54" s="11">
        <v>17</v>
      </c>
      <c r="B54" s="53" t="s">
        <v>108</v>
      </c>
      <c r="C54" s="52" t="s">
        <v>86</v>
      </c>
      <c r="D54" s="49"/>
      <c r="E54" s="24"/>
      <c r="F54" s="26"/>
      <c r="G54" s="60">
        <v>2</v>
      </c>
      <c r="H54" s="11" t="s">
        <v>192</v>
      </c>
      <c r="I54" s="2">
        <v>0.78</v>
      </c>
    </row>
    <row r="55" spans="1:10">
      <c r="A55" s="54"/>
      <c r="B55" s="29"/>
      <c r="C55" s="52" t="s">
        <v>85</v>
      </c>
      <c r="D55" s="49"/>
      <c r="E55" s="24"/>
      <c r="F55" s="26"/>
      <c r="G55" s="60">
        <v>2</v>
      </c>
      <c r="H55" s="11" t="s">
        <v>192</v>
      </c>
      <c r="I55" s="2"/>
    </row>
    <row r="56" spans="1:10">
      <c r="A56" s="54"/>
      <c r="B56" s="50" t="s">
        <v>204</v>
      </c>
      <c r="C56" s="52" t="s">
        <v>85</v>
      </c>
      <c r="D56" s="49"/>
      <c r="E56" s="24"/>
      <c r="F56" s="26"/>
      <c r="G56" s="60">
        <v>2</v>
      </c>
      <c r="H56" s="11" t="s">
        <v>192</v>
      </c>
      <c r="I56" s="2"/>
    </row>
    <row r="57" spans="1:10">
      <c r="A57" s="50"/>
      <c r="B57" s="50"/>
      <c r="C57" s="52" t="s">
        <v>85</v>
      </c>
      <c r="D57" s="49"/>
      <c r="E57" s="24"/>
      <c r="F57" s="26"/>
      <c r="G57" s="60">
        <v>2</v>
      </c>
      <c r="H57" s="11" t="s">
        <v>192</v>
      </c>
      <c r="I57" s="2"/>
    </row>
    <row r="58" spans="1:10">
      <c r="A58" s="50"/>
      <c r="B58" s="50"/>
      <c r="C58" s="52" t="s">
        <v>85</v>
      </c>
      <c r="D58" s="49"/>
      <c r="E58" s="24"/>
      <c r="F58" s="26"/>
      <c r="G58" s="60">
        <v>2</v>
      </c>
      <c r="H58" s="11" t="s">
        <v>192</v>
      </c>
      <c r="I58" s="2"/>
    </row>
    <row r="59" spans="1:10">
      <c r="A59" s="50"/>
      <c r="B59" s="50"/>
      <c r="C59" s="52" t="s">
        <v>85</v>
      </c>
      <c r="D59" s="49"/>
      <c r="E59" s="24"/>
      <c r="F59" s="26"/>
      <c r="G59" s="60">
        <v>2</v>
      </c>
      <c r="H59" s="11" t="s">
        <v>10</v>
      </c>
      <c r="I59" s="2"/>
    </row>
    <row r="60" spans="1:10">
      <c r="A60" s="50"/>
      <c r="B60" s="50"/>
      <c r="C60" s="52" t="s">
        <v>85</v>
      </c>
      <c r="D60" s="49"/>
      <c r="E60" s="24"/>
      <c r="F60" s="26"/>
      <c r="G60" s="60">
        <v>2</v>
      </c>
      <c r="H60" s="11" t="s">
        <v>10</v>
      </c>
      <c r="I60" s="2"/>
    </row>
    <row r="61" spans="1:10">
      <c r="A61" s="51"/>
      <c r="B61" s="51"/>
      <c r="C61" s="11"/>
      <c r="D61" s="49"/>
      <c r="E61" s="11"/>
      <c r="F61" s="11"/>
      <c r="G61" s="60">
        <f>+G60+G59+G58+G57+G56+G55+G54</f>
        <v>14</v>
      </c>
      <c r="H61" s="11"/>
      <c r="I61" s="2"/>
    </row>
    <row r="62" spans="1:10">
      <c r="A62" s="51">
        <v>18</v>
      </c>
      <c r="B62" s="66" t="s">
        <v>205</v>
      </c>
      <c r="C62" s="12" t="s">
        <v>140</v>
      </c>
      <c r="D62" s="12"/>
      <c r="E62" s="24"/>
      <c r="F62" s="24"/>
      <c r="G62" s="24">
        <v>4</v>
      </c>
      <c r="H62" s="11" t="s">
        <v>0</v>
      </c>
      <c r="I62" s="2">
        <v>0.89</v>
      </c>
      <c r="J62">
        <v>1</v>
      </c>
    </row>
    <row r="63" spans="1:10">
      <c r="A63" s="54"/>
      <c r="B63" s="54" t="s">
        <v>230</v>
      </c>
      <c r="C63" s="12" t="s">
        <v>85</v>
      </c>
      <c r="D63" s="12"/>
      <c r="E63" s="24"/>
      <c r="F63" s="24"/>
      <c r="G63" s="47">
        <v>2</v>
      </c>
      <c r="H63" s="11" t="s">
        <v>0</v>
      </c>
      <c r="I63" s="2"/>
    </row>
    <row r="64" spans="1:10">
      <c r="A64" s="50"/>
      <c r="B64" s="50"/>
      <c r="C64" s="12" t="s">
        <v>91</v>
      </c>
      <c r="D64" s="12"/>
      <c r="E64" s="24"/>
      <c r="F64" s="24"/>
      <c r="G64" s="24">
        <v>3</v>
      </c>
      <c r="H64" s="11" t="s">
        <v>8</v>
      </c>
      <c r="I64" s="2"/>
    </row>
    <row r="65" spans="1:9">
      <c r="A65" s="50"/>
      <c r="B65" s="50"/>
      <c r="C65" s="12" t="s">
        <v>89</v>
      </c>
      <c r="D65" s="12"/>
      <c r="E65" s="24"/>
      <c r="F65" s="24"/>
      <c r="G65" s="47">
        <v>3</v>
      </c>
      <c r="H65" s="11" t="s">
        <v>8</v>
      </c>
      <c r="I65" s="2"/>
    </row>
    <row r="66" spans="1:9">
      <c r="A66" s="50"/>
      <c r="B66" s="50"/>
      <c r="C66" s="12" t="s">
        <v>85</v>
      </c>
      <c r="D66" s="12"/>
      <c r="E66" s="24"/>
      <c r="F66" s="24"/>
      <c r="G66" s="24">
        <v>2</v>
      </c>
      <c r="H66" s="11" t="s">
        <v>8</v>
      </c>
      <c r="I66" s="2"/>
    </row>
    <row r="67" spans="1:9">
      <c r="A67" s="50"/>
      <c r="B67" s="50"/>
      <c r="C67" s="12" t="s">
        <v>85</v>
      </c>
      <c r="D67" s="12"/>
      <c r="E67" s="24"/>
      <c r="F67" s="24"/>
      <c r="G67" s="24">
        <v>2</v>
      </c>
      <c r="H67" s="11" t="s">
        <v>10</v>
      </c>
      <c r="I67" s="2"/>
    </row>
    <row r="68" spans="1:9">
      <c r="A68" s="51"/>
      <c r="B68" s="51"/>
      <c r="C68" s="12"/>
      <c r="D68" s="12"/>
      <c r="E68" s="24"/>
      <c r="F68" s="24"/>
      <c r="G68" s="24">
        <f>+G67+G66+G65+G64+G63+G62</f>
        <v>16</v>
      </c>
      <c r="H68" s="11"/>
      <c r="I68" s="2"/>
    </row>
    <row r="69" spans="1:9">
      <c r="A69" s="51">
        <v>19</v>
      </c>
      <c r="B69" s="66" t="s">
        <v>226</v>
      </c>
      <c r="C69" s="12" t="s">
        <v>162</v>
      </c>
      <c r="D69" s="12"/>
      <c r="E69" s="24"/>
      <c r="F69" s="24"/>
      <c r="G69" s="24">
        <v>6</v>
      </c>
      <c r="H69" s="11"/>
      <c r="I69" s="2">
        <v>1.33</v>
      </c>
    </row>
    <row r="70" spans="1:9">
      <c r="A70" s="54"/>
      <c r="B70" s="54"/>
      <c r="C70" s="12" t="s">
        <v>141</v>
      </c>
      <c r="D70" s="12"/>
      <c r="E70" s="24"/>
      <c r="F70" s="24"/>
      <c r="G70" s="24">
        <v>6</v>
      </c>
      <c r="H70" s="11"/>
      <c r="I70" s="2"/>
    </row>
    <row r="71" spans="1:9">
      <c r="A71" s="50"/>
      <c r="B71" s="50"/>
      <c r="C71" s="12" t="s">
        <v>208</v>
      </c>
      <c r="D71" s="12"/>
      <c r="E71" s="24"/>
      <c r="F71" s="24"/>
      <c r="G71" s="24">
        <v>6</v>
      </c>
      <c r="H71" s="11"/>
      <c r="I71" s="2"/>
    </row>
    <row r="72" spans="1:9">
      <c r="A72" s="50"/>
      <c r="B72" s="50"/>
      <c r="C72" s="12" t="s">
        <v>209</v>
      </c>
      <c r="D72" s="12"/>
      <c r="E72" s="24"/>
      <c r="F72" s="24"/>
      <c r="G72" s="24">
        <v>6</v>
      </c>
      <c r="H72" s="11"/>
      <c r="I72" s="2"/>
    </row>
    <row r="73" spans="1:9">
      <c r="A73" s="51"/>
      <c r="B73" s="51"/>
      <c r="C73" s="12"/>
      <c r="D73" s="12"/>
      <c r="E73" s="24"/>
      <c r="F73" s="24"/>
      <c r="G73" s="24">
        <v>24</v>
      </c>
      <c r="H73" s="11"/>
      <c r="I73" s="2"/>
    </row>
    <row r="74" spans="1:9">
      <c r="A74" s="51">
        <v>20</v>
      </c>
      <c r="B74" s="66" t="s">
        <v>227</v>
      </c>
      <c r="C74" s="12" t="s">
        <v>142</v>
      </c>
      <c r="D74" s="12"/>
      <c r="E74" s="24"/>
      <c r="F74" s="24"/>
      <c r="G74" s="47">
        <v>4</v>
      </c>
      <c r="H74" s="12" t="s">
        <v>87</v>
      </c>
      <c r="I74" s="2">
        <v>1.28</v>
      </c>
    </row>
    <row r="75" spans="1:9">
      <c r="A75" s="54"/>
      <c r="B75" s="80"/>
      <c r="C75" s="12" t="s">
        <v>89</v>
      </c>
      <c r="D75" s="12"/>
      <c r="E75" s="24"/>
      <c r="F75" s="24"/>
      <c r="G75" s="47">
        <v>3</v>
      </c>
      <c r="H75" s="12" t="s">
        <v>87</v>
      </c>
      <c r="I75" s="2"/>
    </row>
    <row r="76" spans="1:9">
      <c r="A76" s="50"/>
      <c r="B76" s="81"/>
      <c r="C76" s="12" t="s">
        <v>143</v>
      </c>
      <c r="D76" s="12"/>
      <c r="E76" s="24"/>
      <c r="F76" s="24"/>
      <c r="G76" s="24">
        <v>4</v>
      </c>
      <c r="H76" s="12" t="s">
        <v>92</v>
      </c>
      <c r="I76" s="2"/>
    </row>
    <row r="77" spans="1:9">
      <c r="A77" s="50"/>
      <c r="B77" s="81"/>
      <c r="C77" s="12" t="s">
        <v>91</v>
      </c>
      <c r="D77" s="12"/>
      <c r="E77" s="24"/>
      <c r="F77" s="24"/>
      <c r="G77" s="24">
        <v>3</v>
      </c>
      <c r="H77" s="12" t="s">
        <v>92</v>
      </c>
      <c r="I77" s="2"/>
    </row>
    <row r="78" spans="1:9">
      <c r="A78" s="50"/>
      <c r="B78" s="81"/>
      <c r="C78" s="12" t="s">
        <v>91</v>
      </c>
      <c r="D78" s="12"/>
      <c r="E78" s="24"/>
      <c r="F78" s="24"/>
      <c r="G78" s="24">
        <v>3</v>
      </c>
      <c r="H78" s="12" t="s">
        <v>96</v>
      </c>
      <c r="I78" s="2"/>
    </row>
    <row r="79" spans="1:9">
      <c r="A79" s="50"/>
      <c r="B79" s="81"/>
      <c r="C79" s="12" t="s">
        <v>85</v>
      </c>
      <c r="D79" s="12"/>
      <c r="E79" s="24"/>
      <c r="F79" s="24"/>
      <c r="G79" s="24">
        <v>2</v>
      </c>
      <c r="H79" s="12" t="s">
        <v>96</v>
      </c>
      <c r="I79" s="2"/>
    </row>
    <row r="80" spans="1:9">
      <c r="A80" s="50"/>
      <c r="B80" s="81"/>
      <c r="C80" s="12" t="s">
        <v>85</v>
      </c>
      <c r="D80" s="12"/>
      <c r="E80" s="24"/>
      <c r="F80" s="24"/>
      <c r="G80" s="24">
        <v>2</v>
      </c>
      <c r="H80" s="12" t="s">
        <v>96</v>
      </c>
      <c r="I80" s="2"/>
    </row>
    <row r="81" spans="1:9">
      <c r="A81" s="50"/>
      <c r="B81" s="81"/>
      <c r="C81" s="12" t="s">
        <v>85</v>
      </c>
      <c r="D81" s="12"/>
      <c r="E81" s="24"/>
      <c r="F81" s="24"/>
      <c r="G81" s="24">
        <v>2</v>
      </c>
      <c r="H81" s="12" t="s">
        <v>96</v>
      </c>
      <c r="I81" s="2"/>
    </row>
    <row r="82" spans="1:9">
      <c r="A82" s="51"/>
      <c r="B82" s="66"/>
      <c r="C82" s="12"/>
      <c r="D82" s="12"/>
      <c r="E82" s="24"/>
      <c r="F82" s="24"/>
      <c r="G82" s="24">
        <f>SUM(G74:G81)</f>
        <v>23</v>
      </c>
      <c r="H82" s="11"/>
      <c r="I82" s="2"/>
    </row>
    <row r="83" spans="1:9">
      <c r="A83" s="51">
        <v>21</v>
      </c>
      <c r="B83" s="66" t="s">
        <v>229</v>
      </c>
      <c r="C83" s="12" t="s">
        <v>159</v>
      </c>
      <c r="D83" s="12"/>
      <c r="E83" s="25">
        <v>6</v>
      </c>
      <c r="F83" s="24"/>
      <c r="G83" s="24"/>
      <c r="H83" s="11"/>
      <c r="I83" s="2">
        <v>0.33</v>
      </c>
    </row>
    <row r="84" spans="1:9">
      <c r="A84" s="51">
        <v>22</v>
      </c>
      <c r="B84" s="66" t="s">
        <v>229</v>
      </c>
      <c r="C84" s="12" t="s">
        <v>215</v>
      </c>
      <c r="D84" s="12"/>
      <c r="E84" s="25">
        <v>9</v>
      </c>
      <c r="F84" s="24"/>
      <c r="G84" s="24"/>
      <c r="H84" s="11"/>
      <c r="I84" s="2">
        <v>0.5</v>
      </c>
    </row>
    <row r="85" spans="1:9">
      <c r="A85" s="51">
        <v>23</v>
      </c>
      <c r="B85" s="66" t="s">
        <v>229</v>
      </c>
      <c r="C85" s="12" t="s">
        <v>142</v>
      </c>
      <c r="D85" s="12"/>
      <c r="E85" s="25">
        <v>16</v>
      </c>
      <c r="F85" s="24"/>
      <c r="G85" s="24"/>
      <c r="H85" s="11"/>
      <c r="I85" s="2">
        <v>0.89</v>
      </c>
    </row>
    <row r="86" spans="1:9">
      <c r="A86" s="51">
        <v>24</v>
      </c>
      <c r="B86" s="66" t="s">
        <v>229</v>
      </c>
      <c r="C86" s="12" t="s">
        <v>228</v>
      </c>
      <c r="D86" s="12"/>
      <c r="E86" s="25">
        <v>18</v>
      </c>
      <c r="F86" s="24"/>
      <c r="G86" s="24"/>
      <c r="H86" s="11"/>
      <c r="I86" s="2">
        <v>1</v>
      </c>
    </row>
    <row r="87" spans="1:9">
      <c r="A87" s="11"/>
      <c r="B87" s="169" t="s">
        <v>203</v>
      </c>
      <c r="C87" s="170"/>
      <c r="D87" s="65">
        <f>+D53+D49+D43+D40+D37+D31+D25+D21+D17+D13+D9+D7+D6+D4</f>
        <v>706</v>
      </c>
      <c r="E87" s="46">
        <f>+E86+E85+E84+E83+E53+E49+E43+E40+E37+E31+E25+E21+E17+E13+E9+E7+E6+E4</f>
        <v>440</v>
      </c>
      <c r="F87" s="46">
        <f>+F53+F49+F43+F40+F37+F31+F25+F21+F17+F13+F9+F7+F6+F5+F4</f>
        <v>314</v>
      </c>
      <c r="G87" s="46">
        <f>+G49+G37+G31+G25+G21+G17+G13+G9+G7+G6+G4</f>
        <v>77</v>
      </c>
      <c r="H87" s="11"/>
      <c r="I87" s="85">
        <f>+I86+I85+I84+I83+I74+I69+I62+I54+I49+I44+I41+I39+I38+I32+I26+I22+I18+I14+I10+I9+I7+I6+I5+I4</f>
        <v>24.429999999999996</v>
      </c>
    </row>
  </sheetData>
  <mergeCells count="8">
    <mergeCell ref="B87:C87"/>
    <mergeCell ref="A1:H1"/>
    <mergeCell ref="A27:A31"/>
    <mergeCell ref="B27:B31"/>
    <mergeCell ref="A45:A49"/>
    <mergeCell ref="B45:B49"/>
    <mergeCell ref="A51:A53"/>
    <mergeCell ref="B52:B53"/>
  </mergeCells>
  <phoneticPr fontId="18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topLeftCell="A16" workbookViewId="0">
      <selection activeCell="A44" sqref="A44:L44"/>
    </sheetView>
  </sheetViews>
  <sheetFormatPr defaultRowHeight="15"/>
  <cols>
    <col min="1" max="1" width="4.140625" customWidth="1"/>
    <col min="2" max="2" width="19.28515625" customWidth="1"/>
    <col min="3" max="3" width="11.7109375" customWidth="1"/>
    <col min="4" max="4" width="7.42578125" customWidth="1"/>
    <col min="5" max="5" width="12.7109375" customWidth="1"/>
    <col min="6" max="6" width="13.140625" customWidth="1"/>
    <col min="7" max="8" width="11.5703125" customWidth="1"/>
    <col min="9" max="9" width="13.7109375" customWidth="1"/>
    <col min="10" max="10" width="16" customWidth="1"/>
    <col min="11" max="11" width="28.28515625" customWidth="1"/>
  </cols>
  <sheetData>
    <row r="1" spans="1:11" ht="15.75">
      <c r="H1" s="180" t="s">
        <v>251</v>
      </c>
      <c r="I1" s="180"/>
      <c r="J1" s="180"/>
      <c r="K1" s="180"/>
    </row>
    <row r="2" spans="1:11">
      <c r="H2" s="155" t="s">
        <v>252</v>
      </c>
      <c r="I2" s="155"/>
      <c r="J2" s="155"/>
      <c r="K2" s="155"/>
    </row>
    <row r="3" spans="1:11">
      <c r="H3" s="155" t="s">
        <v>255</v>
      </c>
      <c r="I3" s="155"/>
      <c r="J3" s="155"/>
      <c r="K3" s="155"/>
    </row>
    <row r="4" spans="1:11" ht="13.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8.75">
      <c r="A5" s="45"/>
      <c r="B5" s="182" t="s">
        <v>254</v>
      </c>
      <c r="C5" s="182"/>
      <c r="D5" s="182"/>
      <c r="E5" s="182"/>
      <c r="F5" s="182"/>
      <c r="G5" s="182"/>
      <c r="H5" s="182"/>
      <c r="I5" s="182"/>
      <c r="J5" s="182"/>
      <c r="K5" s="182"/>
    </row>
    <row r="6" spans="1:11" ht="30" customHeight="1">
      <c r="A6" s="176" t="s">
        <v>115</v>
      </c>
      <c r="B6" s="176" t="s">
        <v>116</v>
      </c>
      <c r="C6" s="176" t="s">
        <v>3</v>
      </c>
      <c r="D6" s="183" t="s">
        <v>253</v>
      </c>
      <c r="E6" s="87" t="s">
        <v>237</v>
      </c>
      <c r="F6" s="86" t="s">
        <v>238</v>
      </c>
      <c r="G6" s="86" t="s">
        <v>239</v>
      </c>
      <c r="H6" s="86" t="s">
        <v>271</v>
      </c>
      <c r="I6" s="86" t="s">
        <v>268</v>
      </c>
      <c r="J6" s="86" t="s">
        <v>269</v>
      </c>
      <c r="K6" s="99" t="s">
        <v>240</v>
      </c>
    </row>
    <row r="7" spans="1:11" ht="15.75">
      <c r="A7" s="177"/>
      <c r="B7" s="177"/>
      <c r="C7" s="177"/>
      <c r="D7" s="184"/>
      <c r="E7" s="100">
        <v>41771</v>
      </c>
      <c r="F7" s="100">
        <v>41772</v>
      </c>
      <c r="G7" s="100">
        <v>41773</v>
      </c>
      <c r="H7" s="100">
        <v>41774</v>
      </c>
      <c r="I7" s="100">
        <v>41775</v>
      </c>
      <c r="J7" s="100">
        <v>41776</v>
      </c>
      <c r="K7" s="99"/>
    </row>
    <row r="8" spans="1:11">
      <c r="A8" s="97">
        <v>1</v>
      </c>
      <c r="B8" s="97" t="s">
        <v>72</v>
      </c>
      <c r="C8" s="12" t="s">
        <v>73</v>
      </c>
      <c r="D8" s="96">
        <v>3</v>
      </c>
      <c r="E8" s="91"/>
      <c r="F8" s="91"/>
      <c r="G8" s="91"/>
      <c r="H8" s="91"/>
      <c r="I8" s="91"/>
      <c r="J8" s="91"/>
      <c r="K8" s="11" t="s">
        <v>267</v>
      </c>
    </row>
    <row r="9" spans="1:11">
      <c r="A9" s="97">
        <v>2</v>
      </c>
      <c r="B9" s="97" t="s">
        <v>75</v>
      </c>
      <c r="C9" s="12" t="s">
        <v>154</v>
      </c>
      <c r="D9" s="96">
        <v>2</v>
      </c>
      <c r="E9" s="91"/>
      <c r="F9" s="91"/>
      <c r="G9" s="91"/>
      <c r="H9" s="91"/>
      <c r="I9" s="91"/>
      <c r="J9" s="91"/>
      <c r="K9" s="11" t="s">
        <v>267</v>
      </c>
    </row>
    <row r="10" spans="1:11">
      <c r="A10" s="98">
        <v>3</v>
      </c>
      <c r="B10" s="97" t="s">
        <v>151</v>
      </c>
      <c r="C10" s="12" t="s">
        <v>77</v>
      </c>
      <c r="D10" s="96">
        <v>6</v>
      </c>
      <c r="E10" s="91"/>
      <c r="F10" s="90" t="s">
        <v>270</v>
      </c>
      <c r="G10" s="91"/>
      <c r="H10" s="91"/>
      <c r="I10" s="91"/>
      <c r="J10" s="91" t="s">
        <v>257</v>
      </c>
      <c r="K10" s="11" t="s">
        <v>267</v>
      </c>
    </row>
    <row r="11" spans="1:11">
      <c r="A11" s="98">
        <v>4</v>
      </c>
      <c r="B11" s="97" t="s">
        <v>79</v>
      </c>
      <c r="C11" s="12" t="s">
        <v>78</v>
      </c>
      <c r="D11" s="96">
        <v>6</v>
      </c>
      <c r="E11" s="91"/>
      <c r="F11" s="90" t="s">
        <v>270</v>
      </c>
      <c r="G11" s="91"/>
      <c r="H11" s="91"/>
      <c r="I11" s="91"/>
      <c r="J11" s="91" t="s">
        <v>257</v>
      </c>
      <c r="K11" s="11" t="s">
        <v>267</v>
      </c>
    </row>
    <row r="12" spans="1:11">
      <c r="A12" s="173">
        <v>5</v>
      </c>
      <c r="B12" s="176" t="s">
        <v>149</v>
      </c>
      <c r="C12" s="12" t="s">
        <v>146</v>
      </c>
      <c r="D12" s="96">
        <v>30</v>
      </c>
      <c r="E12" s="91"/>
      <c r="F12" s="91"/>
      <c r="G12" s="91" t="s">
        <v>258</v>
      </c>
      <c r="H12" s="91"/>
      <c r="I12" s="91" t="s">
        <v>259</v>
      </c>
      <c r="J12" s="91"/>
      <c r="K12" s="11" t="s">
        <v>242</v>
      </c>
    </row>
    <row r="13" spans="1:11">
      <c r="A13" s="175"/>
      <c r="B13" s="177"/>
      <c r="C13" s="12" t="s">
        <v>155</v>
      </c>
      <c r="D13" s="14">
        <v>6</v>
      </c>
      <c r="E13" s="91"/>
      <c r="F13" s="90" t="s">
        <v>270</v>
      </c>
      <c r="G13" s="91"/>
      <c r="H13" s="91"/>
      <c r="I13" s="91"/>
      <c r="J13" s="90" t="s">
        <v>257</v>
      </c>
      <c r="K13" s="11" t="s">
        <v>267</v>
      </c>
    </row>
    <row r="14" spans="1:11">
      <c r="A14" s="173">
        <v>6</v>
      </c>
      <c r="B14" s="173" t="s">
        <v>84</v>
      </c>
      <c r="C14" s="88" t="s">
        <v>140</v>
      </c>
      <c r="D14" s="88">
        <v>21</v>
      </c>
      <c r="E14" s="95"/>
      <c r="F14" s="93"/>
      <c r="G14" s="95" t="s">
        <v>258</v>
      </c>
      <c r="H14" s="93"/>
      <c r="I14" s="93"/>
      <c r="J14" s="95" t="s">
        <v>260</v>
      </c>
      <c r="K14" s="89" t="s">
        <v>242</v>
      </c>
    </row>
    <row r="15" spans="1:11">
      <c r="A15" s="174"/>
      <c r="B15" s="174"/>
      <c r="C15" s="88" t="s">
        <v>85</v>
      </c>
      <c r="D15" s="88">
        <v>24</v>
      </c>
      <c r="E15" s="93"/>
      <c r="F15" s="93"/>
      <c r="G15" s="95" t="s">
        <v>256</v>
      </c>
      <c r="H15" s="93"/>
      <c r="I15" s="95" t="s">
        <v>261</v>
      </c>
      <c r="J15" s="95"/>
      <c r="K15" s="89" t="s">
        <v>266</v>
      </c>
    </row>
    <row r="16" spans="1:11">
      <c r="A16" s="175"/>
      <c r="B16" s="175"/>
      <c r="C16" s="88" t="s">
        <v>159</v>
      </c>
      <c r="D16" s="88">
        <v>30</v>
      </c>
      <c r="E16" s="93"/>
      <c r="F16" s="93"/>
      <c r="G16" s="95" t="s">
        <v>263</v>
      </c>
      <c r="H16" s="93"/>
      <c r="I16" s="95" t="s">
        <v>263</v>
      </c>
      <c r="J16" s="93"/>
      <c r="K16" s="89" t="s">
        <v>242</v>
      </c>
    </row>
    <row r="17" spans="1:11">
      <c r="A17" s="173">
        <v>7</v>
      </c>
      <c r="B17" s="173" t="s">
        <v>87</v>
      </c>
      <c r="C17" s="88" t="s">
        <v>142</v>
      </c>
      <c r="D17" s="94">
        <v>19</v>
      </c>
      <c r="E17" s="95" t="s">
        <v>256</v>
      </c>
      <c r="F17" s="93"/>
      <c r="G17" s="93"/>
      <c r="H17" s="93"/>
      <c r="I17" s="93"/>
      <c r="J17" s="95" t="s">
        <v>260</v>
      </c>
      <c r="K17" s="89" t="s">
        <v>267</v>
      </c>
    </row>
    <row r="18" spans="1:11">
      <c r="A18" s="174"/>
      <c r="B18" s="174"/>
      <c r="C18" s="88" t="s">
        <v>89</v>
      </c>
      <c r="D18" s="88">
        <v>22</v>
      </c>
      <c r="E18" s="95" t="s">
        <v>263</v>
      </c>
      <c r="F18" s="93"/>
      <c r="G18" s="93"/>
      <c r="H18" s="95" t="s">
        <v>264</v>
      </c>
      <c r="I18" s="93"/>
      <c r="J18" s="93"/>
      <c r="K18" s="89" t="s">
        <v>267</v>
      </c>
    </row>
    <row r="19" spans="1:11">
      <c r="A19" s="175"/>
      <c r="B19" s="175"/>
      <c r="C19" s="88" t="s">
        <v>159</v>
      </c>
      <c r="D19" s="88">
        <v>30</v>
      </c>
      <c r="E19" s="93"/>
      <c r="F19" s="95" t="s">
        <v>261</v>
      </c>
      <c r="G19" s="93"/>
      <c r="H19" s="93"/>
      <c r="I19" s="93"/>
      <c r="J19" s="95" t="s">
        <v>258</v>
      </c>
      <c r="K19" s="89" t="s">
        <v>267</v>
      </c>
    </row>
    <row r="20" spans="1:11">
      <c r="A20" s="173">
        <v>8</v>
      </c>
      <c r="B20" s="173" t="s">
        <v>90</v>
      </c>
      <c r="C20" s="88" t="s">
        <v>91</v>
      </c>
      <c r="D20" s="88">
        <v>15</v>
      </c>
      <c r="E20" s="95"/>
      <c r="F20" s="93"/>
      <c r="G20" s="95" t="s">
        <v>263</v>
      </c>
      <c r="H20" s="93"/>
      <c r="I20" s="93"/>
      <c r="J20" s="95" t="s">
        <v>260</v>
      </c>
      <c r="K20" s="89" t="s">
        <v>267</v>
      </c>
    </row>
    <row r="21" spans="1:11">
      <c r="A21" s="174"/>
      <c r="B21" s="174"/>
      <c r="C21" s="88" t="s">
        <v>89</v>
      </c>
      <c r="D21" s="88">
        <v>15</v>
      </c>
      <c r="E21" s="95" t="s">
        <v>263</v>
      </c>
      <c r="F21" s="93"/>
      <c r="G21" s="93"/>
      <c r="H21" s="93"/>
      <c r="I21" s="95" t="s">
        <v>261</v>
      </c>
      <c r="J21" s="93"/>
      <c r="K21" s="89" t="s">
        <v>242</v>
      </c>
    </row>
    <row r="22" spans="1:11">
      <c r="A22" s="175"/>
      <c r="B22" s="175"/>
      <c r="C22" s="88" t="s">
        <v>85</v>
      </c>
      <c r="D22" s="88">
        <v>20</v>
      </c>
      <c r="E22" s="93"/>
      <c r="F22" s="93"/>
      <c r="G22" s="95" t="s">
        <v>256</v>
      </c>
      <c r="H22" s="93"/>
      <c r="I22" s="95" t="s">
        <v>261</v>
      </c>
      <c r="J22" s="95"/>
      <c r="K22" s="89" t="s">
        <v>242</v>
      </c>
    </row>
    <row r="23" spans="1:11">
      <c r="A23" s="173">
        <v>9</v>
      </c>
      <c r="B23" s="173" t="s">
        <v>92</v>
      </c>
      <c r="C23" s="88" t="s">
        <v>143</v>
      </c>
      <c r="D23" s="88">
        <v>12</v>
      </c>
      <c r="E23" s="95" t="s">
        <v>256</v>
      </c>
      <c r="F23" s="93"/>
      <c r="G23" s="93"/>
      <c r="H23" s="93"/>
      <c r="I23" s="93"/>
      <c r="J23" s="95" t="s">
        <v>260</v>
      </c>
      <c r="K23" s="89" t="s">
        <v>267</v>
      </c>
    </row>
    <row r="24" spans="1:11">
      <c r="A24" s="174"/>
      <c r="B24" s="174"/>
      <c r="C24" s="88" t="s">
        <v>91</v>
      </c>
      <c r="D24" s="88">
        <v>20</v>
      </c>
      <c r="E24" s="95" t="s">
        <v>256</v>
      </c>
      <c r="F24" s="93"/>
      <c r="G24" s="93"/>
      <c r="H24" s="93"/>
      <c r="I24" s="93"/>
      <c r="J24" s="95" t="s">
        <v>260</v>
      </c>
      <c r="K24" s="89" t="s">
        <v>267</v>
      </c>
    </row>
    <row r="25" spans="1:11">
      <c r="A25" s="175"/>
      <c r="B25" s="175"/>
      <c r="C25" s="88" t="s">
        <v>146</v>
      </c>
      <c r="D25" s="88">
        <v>30</v>
      </c>
      <c r="E25" s="93"/>
      <c r="F25" s="95" t="s">
        <v>261</v>
      </c>
      <c r="G25" s="93"/>
      <c r="H25" s="93"/>
      <c r="I25" s="93"/>
      <c r="J25" s="95" t="s">
        <v>258</v>
      </c>
      <c r="K25" s="89" t="s">
        <v>267</v>
      </c>
    </row>
    <row r="26" spans="1:11">
      <c r="A26" s="173">
        <v>10</v>
      </c>
      <c r="B26" s="173" t="s">
        <v>96</v>
      </c>
      <c r="C26" s="88" t="s">
        <v>91</v>
      </c>
      <c r="D26" s="88">
        <v>15</v>
      </c>
      <c r="E26" s="95" t="s">
        <v>256</v>
      </c>
      <c r="F26" s="93"/>
      <c r="G26" s="93"/>
      <c r="H26" s="93"/>
      <c r="I26" s="93"/>
      <c r="J26" s="95" t="s">
        <v>260</v>
      </c>
      <c r="K26" s="89" t="s">
        <v>267</v>
      </c>
    </row>
    <row r="27" spans="1:11">
      <c r="A27" s="174"/>
      <c r="B27" s="174"/>
      <c r="C27" s="88" t="s">
        <v>243</v>
      </c>
      <c r="D27" s="88">
        <v>26</v>
      </c>
      <c r="E27" s="95" t="s">
        <v>263</v>
      </c>
      <c r="F27" s="93"/>
      <c r="G27" s="93"/>
      <c r="H27" s="93"/>
      <c r="I27" s="93"/>
      <c r="J27" s="95" t="s">
        <v>262</v>
      </c>
      <c r="K27" s="89" t="s">
        <v>267</v>
      </c>
    </row>
    <row r="28" spans="1:11">
      <c r="A28" s="174"/>
      <c r="B28" s="174"/>
      <c r="C28" s="88" t="s">
        <v>244</v>
      </c>
      <c r="D28" s="88">
        <v>27</v>
      </c>
      <c r="E28" s="95" t="s">
        <v>263</v>
      </c>
      <c r="F28" s="93"/>
      <c r="G28" s="93"/>
      <c r="H28" s="93"/>
      <c r="I28" s="93"/>
      <c r="J28" s="95" t="s">
        <v>262</v>
      </c>
      <c r="K28" s="89" t="s">
        <v>267</v>
      </c>
    </row>
    <row r="29" spans="1:11">
      <c r="A29" s="175"/>
      <c r="B29" s="175"/>
      <c r="C29" s="88" t="s">
        <v>86</v>
      </c>
      <c r="D29" s="88">
        <v>30</v>
      </c>
      <c r="E29" s="93"/>
      <c r="F29" s="95" t="s">
        <v>261</v>
      </c>
      <c r="G29" s="93"/>
      <c r="H29" s="93"/>
      <c r="I29" s="93"/>
      <c r="J29" s="95" t="s">
        <v>258</v>
      </c>
      <c r="K29" s="89" t="s">
        <v>267</v>
      </c>
    </row>
    <row r="30" spans="1:11">
      <c r="A30" s="173">
        <v>11</v>
      </c>
      <c r="B30" s="173" t="s">
        <v>102</v>
      </c>
      <c r="C30" s="88" t="s">
        <v>85</v>
      </c>
      <c r="D30" s="88">
        <v>24</v>
      </c>
      <c r="E30" s="93"/>
      <c r="F30" s="93"/>
      <c r="G30" s="95" t="s">
        <v>256</v>
      </c>
      <c r="H30" s="93"/>
      <c r="I30" s="95" t="s">
        <v>261</v>
      </c>
      <c r="J30" s="93"/>
      <c r="K30" s="89" t="s">
        <v>242</v>
      </c>
    </row>
    <row r="31" spans="1:11">
      <c r="A31" s="174"/>
      <c r="B31" s="174"/>
      <c r="C31" s="88" t="s">
        <v>86</v>
      </c>
      <c r="D31" s="88">
        <v>30</v>
      </c>
      <c r="E31" s="93"/>
      <c r="F31" s="93"/>
      <c r="G31" s="95" t="s">
        <v>263</v>
      </c>
      <c r="H31" s="93"/>
      <c r="I31" s="95" t="s">
        <v>263</v>
      </c>
      <c r="J31" s="93"/>
      <c r="K31" s="89" t="s">
        <v>242</v>
      </c>
    </row>
    <row r="32" spans="1:11">
      <c r="A32" s="175"/>
      <c r="B32" s="175"/>
      <c r="C32" s="88" t="s">
        <v>99</v>
      </c>
      <c r="D32" s="88">
        <v>30</v>
      </c>
      <c r="E32" s="93"/>
      <c r="F32" s="93"/>
      <c r="G32" s="95" t="s">
        <v>263</v>
      </c>
      <c r="H32" s="93"/>
      <c r="I32" s="95" t="s">
        <v>263</v>
      </c>
      <c r="J32" s="93"/>
      <c r="K32" s="89" t="s">
        <v>242</v>
      </c>
    </row>
    <row r="33" spans="1:12">
      <c r="A33" s="173">
        <v>12</v>
      </c>
      <c r="B33" s="173" t="s">
        <v>246</v>
      </c>
      <c r="C33" s="88" t="s">
        <v>86</v>
      </c>
      <c r="D33" s="88">
        <v>30</v>
      </c>
      <c r="E33" s="93"/>
      <c r="F33" s="95" t="s">
        <v>261</v>
      </c>
      <c r="G33" s="93"/>
      <c r="H33" s="93"/>
      <c r="I33" s="95" t="s">
        <v>258</v>
      </c>
      <c r="J33" s="95"/>
      <c r="K33" s="89" t="s">
        <v>247</v>
      </c>
    </row>
    <row r="34" spans="1:12">
      <c r="A34" s="174"/>
      <c r="B34" s="174"/>
      <c r="C34" s="88" t="s">
        <v>85</v>
      </c>
      <c r="D34" s="88">
        <v>15</v>
      </c>
      <c r="E34" s="95" t="s">
        <v>263</v>
      </c>
      <c r="F34" s="93"/>
      <c r="G34" s="93"/>
      <c r="H34" s="93"/>
      <c r="I34" s="95" t="s">
        <v>262</v>
      </c>
      <c r="J34" s="95"/>
      <c r="K34" s="89" t="s">
        <v>247</v>
      </c>
    </row>
    <row r="35" spans="1:12">
      <c r="A35" s="175"/>
      <c r="B35" s="175"/>
      <c r="C35" s="88" t="s">
        <v>245</v>
      </c>
      <c r="D35" s="88">
        <v>27</v>
      </c>
      <c r="E35" s="95" t="s">
        <v>263</v>
      </c>
      <c r="F35" s="93"/>
      <c r="G35" s="93"/>
      <c r="H35" s="93"/>
      <c r="I35" s="93"/>
      <c r="J35" s="95" t="s">
        <v>262</v>
      </c>
      <c r="K35" s="89" t="s">
        <v>241</v>
      </c>
    </row>
    <row r="36" spans="1:12">
      <c r="A36" s="173">
        <v>13</v>
      </c>
      <c r="B36" s="173" t="s">
        <v>105</v>
      </c>
      <c r="C36" s="88" t="s">
        <v>89</v>
      </c>
      <c r="D36" s="88">
        <v>24</v>
      </c>
      <c r="E36" s="95" t="s">
        <v>258</v>
      </c>
      <c r="F36" s="93"/>
      <c r="G36" s="93"/>
      <c r="H36" s="93"/>
      <c r="I36" s="95" t="s">
        <v>258</v>
      </c>
      <c r="J36" s="93"/>
      <c r="K36" s="89" t="s">
        <v>248</v>
      </c>
    </row>
    <row r="37" spans="1:12">
      <c r="A37" s="175"/>
      <c r="B37" s="175"/>
      <c r="C37" s="88" t="s">
        <v>86</v>
      </c>
      <c r="D37" s="88">
        <v>30</v>
      </c>
      <c r="E37" s="95" t="s">
        <v>265</v>
      </c>
      <c r="F37" s="93"/>
      <c r="G37" s="93"/>
      <c r="H37" s="93"/>
      <c r="I37" s="95" t="s">
        <v>265</v>
      </c>
      <c r="J37" s="93"/>
      <c r="K37" s="89" t="s">
        <v>248</v>
      </c>
    </row>
    <row r="38" spans="1:12">
      <c r="A38" s="173">
        <v>14</v>
      </c>
      <c r="B38" s="173" t="s">
        <v>199</v>
      </c>
      <c r="C38" s="88" t="s">
        <v>146</v>
      </c>
      <c r="D38" s="88">
        <v>30</v>
      </c>
      <c r="E38" s="93"/>
      <c r="F38" s="95" t="s">
        <v>261</v>
      </c>
      <c r="G38" s="93"/>
      <c r="H38" s="95"/>
      <c r="I38" s="93"/>
      <c r="J38" s="95" t="s">
        <v>258</v>
      </c>
      <c r="K38" s="89" t="s">
        <v>267</v>
      </c>
    </row>
    <row r="39" spans="1:12">
      <c r="A39" s="174"/>
      <c r="B39" s="174"/>
      <c r="C39" s="88" t="s">
        <v>250</v>
      </c>
      <c r="D39" s="88">
        <v>15</v>
      </c>
      <c r="E39" s="93"/>
      <c r="F39" s="95" t="s">
        <v>258</v>
      </c>
      <c r="G39" s="93"/>
      <c r="H39" s="95" t="s">
        <v>258</v>
      </c>
      <c r="I39" s="93"/>
      <c r="J39" s="93"/>
      <c r="K39" s="89" t="s">
        <v>267</v>
      </c>
    </row>
    <row r="40" spans="1:12">
      <c r="A40" s="174"/>
      <c r="B40" s="174"/>
      <c r="C40" s="88" t="s">
        <v>249</v>
      </c>
      <c r="D40" s="88">
        <v>15</v>
      </c>
      <c r="E40" s="93"/>
      <c r="F40" s="95" t="s">
        <v>258</v>
      </c>
      <c r="G40" s="93"/>
      <c r="H40" s="95" t="s">
        <v>258</v>
      </c>
      <c r="I40" s="93"/>
      <c r="J40" s="93"/>
      <c r="K40" s="89" t="s">
        <v>267</v>
      </c>
    </row>
    <row r="41" spans="1:12">
      <c r="A41" s="175"/>
      <c r="B41" s="175"/>
      <c r="C41" s="88" t="s">
        <v>160</v>
      </c>
      <c r="D41" s="94">
        <v>27</v>
      </c>
      <c r="E41" s="95" t="s">
        <v>263</v>
      </c>
      <c r="F41" s="93"/>
      <c r="G41" s="93"/>
      <c r="H41" s="93"/>
      <c r="I41" s="93"/>
      <c r="J41" s="95" t="s">
        <v>262</v>
      </c>
      <c r="K41" s="89" t="s">
        <v>267</v>
      </c>
    </row>
    <row r="42" spans="1:12">
      <c r="A42" s="89"/>
      <c r="B42" s="179" t="s">
        <v>203</v>
      </c>
      <c r="C42" s="179"/>
      <c r="D42" s="46">
        <f>SUM(D8:D41)</f>
        <v>706</v>
      </c>
      <c r="E42" s="46">
        <f>SUM(D17+D18+D21+D23+D26+D27+D28+D34+D35+D36+D37+D41+D24)</f>
        <v>279</v>
      </c>
      <c r="F42" s="46">
        <f>SUM(D10+D11+D13+D19+D25+D29+D33+D38+D39+D40)</f>
        <v>198</v>
      </c>
      <c r="G42" s="46">
        <f>SUM(D12+D14+D15+D16+D20+D22+D30+D31+D32)</f>
        <v>224</v>
      </c>
      <c r="H42" s="27"/>
      <c r="I42" s="92"/>
      <c r="J42" s="92"/>
      <c r="K42" s="11"/>
    </row>
    <row r="44" spans="1:12" ht="26.25" customHeight="1">
      <c r="A44" s="178" t="s">
        <v>339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</sheetData>
  <mergeCells count="31">
    <mergeCell ref="D6:D7"/>
    <mergeCell ref="B23:B25"/>
    <mergeCell ref="B20:B22"/>
    <mergeCell ref="B17:B19"/>
    <mergeCell ref="B14:B16"/>
    <mergeCell ref="A23:A25"/>
    <mergeCell ref="A12:A13"/>
    <mergeCell ref="A14:A16"/>
    <mergeCell ref="A17:A19"/>
    <mergeCell ref="A20:A22"/>
    <mergeCell ref="H1:K1"/>
    <mergeCell ref="H2:K2"/>
    <mergeCell ref="H3:K3"/>
    <mergeCell ref="A4:K4"/>
    <mergeCell ref="B5:K5"/>
    <mergeCell ref="B30:B32"/>
    <mergeCell ref="C6:C7"/>
    <mergeCell ref="B26:B29"/>
    <mergeCell ref="A44:L44"/>
    <mergeCell ref="B33:B35"/>
    <mergeCell ref="A30:A32"/>
    <mergeCell ref="A33:A35"/>
    <mergeCell ref="A36:A37"/>
    <mergeCell ref="A38:A41"/>
    <mergeCell ref="B42:C42"/>
    <mergeCell ref="B36:B37"/>
    <mergeCell ref="B12:B13"/>
    <mergeCell ref="B38:B41"/>
    <mergeCell ref="A26:A29"/>
    <mergeCell ref="A6:A7"/>
    <mergeCell ref="B6:B7"/>
  </mergeCells>
  <phoneticPr fontId="18" type="noConversion"/>
  <pageMargins left="0.70866141732283472" right="0.70866141732283472" top="0.32" bottom="0.3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81"/>
  <sheetViews>
    <sheetView topLeftCell="A64" workbookViewId="0">
      <selection activeCell="A81" sqref="A81:O81"/>
    </sheetView>
  </sheetViews>
  <sheetFormatPr defaultRowHeight="12.75"/>
  <cols>
    <col min="1" max="1" width="12.5703125" style="101" customWidth="1"/>
    <col min="2" max="2" width="9.140625" style="101"/>
    <col min="3" max="3" width="8.5703125" style="101" customWidth="1"/>
    <col min="4" max="4" width="8.42578125" style="101" customWidth="1"/>
    <col min="5" max="7" width="9.140625" style="101" hidden="1" customWidth="1"/>
    <col min="8" max="10" width="9.140625" style="101"/>
    <col min="11" max="11" width="13.140625" style="101" customWidth="1"/>
    <col min="12" max="12" width="14" style="101" customWidth="1"/>
    <col min="13" max="13" width="12.140625" style="101" customWidth="1"/>
    <col min="14" max="14" width="9.140625" style="101"/>
    <col min="15" max="15" width="8.7109375" style="101" customWidth="1"/>
    <col min="16" max="16" width="9" style="101" customWidth="1"/>
    <col min="17" max="16384" width="9.140625" style="101"/>
  </cols>
  <sheetData>
    <row r="1" spans="1:32">
      <c r="K1" s="136"/>
      <c r="L1" s="136" t="s">
        <v>272</v>
      </c>
      <c r="M1" s="136"/>
      <c r="N1" s="136"/>
      <c r="O1" s="136"/>
      <c r="P1" s="136"/>
    </row>
    <row r="2" spans="1:32">
      <c r="K2" s="136" t="s">
        <v>273</v>
      </c>
      <c r="L2" s="136"/>
      <c r="M2" s="136"/>
      <c r="N2" s="136"/>
      <c r="O2" s="136"/>
      <c r="P2" s="136"/>
    </row>
    <row r="3" spans="1:32">
      <c r="K3" s="136" t="s">
        <v>274</v>
      </c>
      <c r="L3" s="136"/>
      <c r="M3" s="136"/>
      <c r="N3" s="136"/>
      <c r="O3" s="136"/>
      <c r="P3" s="136"/>
    </row>
    <row r="4" spans="1:32" ht="21" customHeight="1">
      <c r="K4" s="136" t="s">
        <v>337</v>
      </c>
      <c r="L4" s="136"/>
      <c r="M4" s="136"/>
      <c r="N4" s="136"/>
      <c r="O4" s="136"/>
      <c r="P4" s="136"/>
    </row>
    <row r="5" spans="1:32" ht="16.5" customHeight="1">
      <c r="A5" s="218" t="s">
        <v>275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32" ht="22.5" customHeight="1">
      <c r="A6" s="218" t="s">
        <v>276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</row>
    <row r="7" spans="1:32">
      <c r="A7" s="102" t="s">
        <v>277</v>
      </c>
      <c r="B7" s="219" t="s">
        <v>278</v>
      </c>
      <c r="C7" s="220"/>
      <c r="D7" s="102" t="s">
        <v>279</v>
      </c>
      <c r="E7" s="103"/>
      <c r="F7" s="103"/>
      <c r="G7" s="103"/>
      <c r="H7" s="204" t="s">
        <v>280</v>
      </c>
      <c r="I7" s="206"/>
      <c r="J7" s="206"/>
      <c r="K7" s="205"/>
      <c r="L7" s="204" t="s">
        <v>281</v>
      </c>
      <c r="M7" s="205"/>
      <c r="N7" s="219" t="s">
        <v>282</v>
      </c>
      <c r="O7" s="221"/>
      <c r="P7" s="220"/>
    </row>
    <row r="8" spans="1:32" ht="25.5" customHeight="1">
      <c r="A8" s="104"/>
      <c r="B8" s="105"/>
      <c r="C8" s="106"/>
      <c r="D8" s="109"/>
      <c r="E8" s="109"/>
      <c r="F8" s="109"/>
      <c r="G8" s="109"/>
      <c r="H8" s="214" t="s">
        <v>293</v>
      </c>
      <c r="I8" s="215"/>
      <c r="J8" s="215"/>
      <c r="K8" s="216"/>
      <c r="L8" s="197" t="s">
        <v>283</v>
      </c>
      <c r="M8" s="213"/>
      <c r="N8" s="105"/>
      <c r="O8" s="109"/>
      <c r="P8" s="106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</row>
    <row r="9" spans="1:32">
      <c r="A9" s="104"/>
      <c r="B9" s="105"/>
      <c r="C9" s="106"/>
      <c r="D9" s="109"/>
      <c r="E9" s="109"/>
      <c r="F9" s="109"/>
      <c r="G9" s="109"/>
      <c r="H9" s="192" t="s">
        <v>284</v>
      </c>
      <c r="I9" s="191"/>
      <c r="J9" s="191"/>
      <c r="K9" s="203"/>
      <c r="L9" s="192" t="s">
        <v>285</v>
      </c>
      <c r="M9" s="203"/>
      <c r="N9" s="105"/>
      <c r="O9" s="109"/>
      <c r="P9" s="106"/>
    </row>
    <row r="10" spans="1:32">
      <c r="A10" s="104"/>
      <c r="B10" s="105"/>
      <c r="C10" s="106"/>
      <c r="D10" s="109"/>
      <c r="E10" s="109"/>
      <c r="F10" s="109"/>
      <c r="G10" s="109"/>
      <c r="H10" s="192" t="s">
        <v>286</v>
      </c>
      <c r="I10" s="191"/>
      <c r="J10" s="191"/>
      <c r="K10" s="203"/>
      <c r="L10" s="105"/>
      <c r="M10" s="106"/>
      <c r="N10" s="105"/>
      <c r="O10" s="109"/>
      <c r="P10" s="106"/>
    </row>
    <row r="11" spans="1:32">
      <c r="A11" s="111"/>
      <c r="B11" s="105"/>
      <c r="C11" s="106"/>
      <c r="D11" s="109"/>
      <c r="E11" s="109"/>
      <c r="F11" s="109"/>
      <c r="G11" s="109"/>
      <c r="H11" s="192" t="s">
        <v>287</v>
      </c>
      <c r="I11" s="191"/>
      <c r="J11" s="191"/>
      <c r="K11" s="203"/>
      <c r="L11" s="105"/>
      <c r="M11" s="106"/>
      <c r="N11" s="105"/>
      <c r="O11" s="109"/>
      <c r="P11" s="106"/>
    </row>
    <row r="12" spans="1:32">
      <c r="A12" s="141">
        <v>41771</v>
      </c>
      <c r="B12" s="197" t="s">
        <v>330</v>
      </c>
      <c r="C12" s="213"/>
      <c r="D12" s="102" t="s">
        <v>265</v>
      </c>
      <c r="E12" s="108"/>
      <c r="F12" s="108"/>
      <c r="G12" s="108"/>
      <c r="H12" s="197" t="s">
        <v>324</v>
      </c>
      <c r="I12" s="198"/>
      <c r="J12" s="198"/>
      <c r="K12" s="198"/>
      <c r="L12" s="108"/>
      <c r="M12" s="107"/>
      <c r="N12" s="127" t="s">
        <v>75</v>
      </c>
      <c r="O12" s="127"/>
      <c r="P12" s="128"/>
      <c r="R12" s="133"/>
      <c r="S12" s="109"/>
      <c r="T12" s="109"/>
      <c r="U12" s="109"/>
      <c r="V12" s="191"/>
      <c r="W12" s="191"/>
      <c r="X12" s="191"/>
      <c r="Y12" s="191"/>
    </row>
    <row r="13" spans="1:32">
      <c r="A13" s="105"/>
      <c r="B13" s="199" t="s">
        <v>330</v>
      </c>
      <c r="C13" s="200"/>
      <c r="D13" s="126" t="s">
        <v>258</v>
      </c>
      <c r="E13" s="129"/>
      <c r="F13" s="129"/>
      <c r="G13" s="129"/>
      <c r="H13" s="112" t="s">
        <v>323</v>
      </c>
      <c r="I13" s="113"/>
      <c r="J13" s="113"/>
      <c r="K13" s="113"/>
      <c r="L13" s="129"/>
      <c r="M13" s="116"/>
      <c r="N13" s="118" t="s">
        <v>289</v>
      </c>
      <c r="O13" s="118"/>
      <c r="P13" s="119"/>
      <c r="R13" s="133"/>
      <c r="S13" s="109"/>
      <c r="T13" s="109"/>
      <c r="U13" s="109"/>
      <c r="V13" s="121"/>
      <c r="W13" s="121"/>
      <c r="X13" s="121"/>
      <c r="Y13" s="121"/>
    </row>
    <row r="14" spans="1:32">
      <c r="A14" s="105"/>
      <c r="B14" s="192" t="s">
        <v>288</v>
      </c>
      <c r="C14" s="203"/>
      <c r="D14" s="122" t="s">
        <v>256</v>
      </c>
      <c r="E14" s="121"/>
      <c r="F14" s="121"/>
      <c r="G14" s="121"/>
      <c r="H14" s="192" t="s">
        <v>301</v>
      </c>
      <c r="I14" s="191"/>
      <c r="J14" s="191"/>
      <c r="K14" s="191"/>
      <c r="L14" s="109"/>
      <c r="M14" s="106"/>
      <c r="N14" s="212" t="s">
        <v>325</v>
      </c>
      <c r="O14" s="212"/>
      <c r="P14" s="125"/>
      <c r="R14" s="109"/>
      <c r="S14" s="109"/>
      <c r="T14" s="109"/>
      <c r="U14" s="109"/>
      <c r="V14" s="109"/>
      <c r="W14" s="109"/>
      <c r="X14" s="109"/>
      <c r="Y14" s="109"/>
    </row>
    <row r="15" spans="1:32">
      <c r="A15" s="105"/>
      <c r="B15" s="192" t="s">
        <v>290</v>
      </c>
      <c r="C15" s="203"/>
      <c r="D15" s="122" t="s">
        <v>256</v>
      </c>
      <c r="E15" s="121"/>
      <c r="F15" s="121"/>
      <c r="G15" s="121"/>
      <c r="H15" s="192" t="s">
        <v>304</v>
      </c>
      <c r="I15" s="191"/>
      <c r="J15" s="191"/>
      <c r="K15" s="191"/>
      <c r="L15" s="109"/>
      <c r="M15" s="106"/>
      <c r="N15" s="211" t="s">
        <v>87</v>
      </c>
      <c r="O15" s="212"/>
      <c r="P15" s="125"/>
    </row>
    <row r="16" spans="1:32">
      <c r="A16" s="105"/>
      <c r="B16" s="123" t="s">
        <v>291</v>
      </c>
      <c r="C16" s="124"/>
      <c r="D16" s="122" t="s">
        <v>256</v>
      </c>
      <c r="E16" s="121"/>
      <c r="F16" s="121"/>
      <c r="G16" s="121"/>
      <c r="H16" s="192" t="s">
        <v>305</v>
      </c>
      <c r="I16" s="191"/>
      <c r="J16" s="191"/>
      <c r="K16" s="191"/>
      <c r="L16" s="109"/>
      <c r="M16" s="106"/>
      <c r="N16" s="121" t="s">
        <v>92</v>
      </c>
      <c r="O16" s="121"/>
      <c r="P16" s="124"/>
    </row>
    <row r="17" spans="1:23">
      <c r="A17" s="105"/>
      <c r="B17" s="105"/>
      <c r="C17" s="106"/>
      <c r="D17" s="122" t="s">
        <v>256</v>
      </c>
      <c r="E17" s="109"/>
      <c r="F17" s="109"/>
      <c r="G17" s="109"/>
      <c r="H17" s="192" t="s">
        <v>307</v>
      </c>
      <c r="I17" s="191"/>
      <c r="J17" s="191"/>
      <c r="K17" s="191"/>
      <c r="L17" s="109"/>
      <c r="M17" s="106"/>
      <c r="N17" s="121" t="s">
        <v>96</v>
      </c>
      <c r="O17" s="121"/>
      <c r="P17" s="124"/>
    </row>
    <row r="18" spans="1:23">
      <c r="A18" s="105"/>
      <c r="B18" s="105"/>
      <c r="C18" s="106"/>
      <c r="D18" s="122" t="s">
        <v>263</v>
      </c>
      <c r="E18" s="109"/>
      <c r="F18" s="109"/>
      <c r="G18" s="109"/>
      <c r="H18" s="192" t="s">
        <v>308</v>
      </c>
      <c r="I18" s="191"/>
      <c r="J18" s="191"/>
      <c r="K18" s="191"/>
      <c r="L18" s="109"/>
      <c r="M18" s="106"/>
      <c r="N18" s="134" t="s">
        <v>90</v>
      </c>
      <c r="O18" s="121"/>
      <c r="P18" s="124"/>
      <c r="Q18" s="121"/>
    </row>
    <row r="19" spans="1:23">
      <c r="A19" s="132" t="s">
        <v>336</v>
      </c>
      <c r="B19" s="105"/>
      <c r="C19" s="106"/>
      <c r="D19" s="122" t="s">
        <v>263</v>
      </c>
      <c r="E19" s="109"/>
      <c r="F19" s="109"/>
      <c r="G19" s="109"/>
      <c r="H19" s="192" t="s">
        <v>309</v>
      </c>
      <c r="I19" s="191"/>
      <c r="J19" s="191"/>
      <c r="K19" s="191"/>
      <c r="L19" s="109"/>
      <c r="M19" s="106"/>
      <c r="N19" s="121" t="s">
        <v>246</v>
      </c>
      <c r="O19" s="121"/>
      <c r="P19" s="124"/>
    </row>
    <row r="20" spans="1:23">
      <c r="A20" s="105"/>
      <c r="B20" s="192"/>
      <c r="C20" s="203"/>
      <c r="D20" s="122" t="s">
        <v>263</v>
      </c>
      <c r="E20" s="109"/>
      <c r="F20" s="109"/>
      <c r="G20" s="109"/>
      <c r="H20" s="123" t="s">
        <v>322</v>
      </c>
      <c r="I20" s="121"/>
      <c r="J20" s="121"/>
      <c r="K20" s="121"/>
      <c r="L20" s="109"/>
      <c r="M20" s="106"/>
      <c r="N20" s="121" t="s">
        <v>105</v>
      </c>
      <c r="O20" s="121"/>
      <c r="P20" s="124"/>
    </row>
    <row r="21" spans="1:23">
      <c r="A21" s="105"/>
      <c r="B21" s="105"/>
      <c r="C21" s="106"/>
      <c r="D21" s="122" t="s">
        <v>263</v>
      </c>
      <c r="E21" s="109"/>
      <c r="F21" s="109"/>
      <c r="G21" s="109"/>
      <c r="H21" s="123" t="s">
        <v>311</v>
      </c>
      <c r="I21" s="121"/>
      <c r="J21" s="121"/>
      <c r="K21" s="121"/>
      <c r="L21" s="109"/>
      <c r="M21" s="106"/>
      <c r="N21" s="191" t="s">
        <v>326</v>
      </c>
      <c r="O21" s="191"/>
      <c r="P21" s="203"/>
    </row>
    <row r="22" spans="1:23">
      <c r="A22" s="105"/>
      <c r="B22" s="192"/>
      <c r="C22" s="203"/>
      <c r="D22" s="120" t="s">
        <v>263</v>
      </c>
      <c r="E22" s="121"/>
      <c r="F22" s="121"/>
      <c r="G22" s="121"/>
      <c r="H22" s="192" t="s">
        <v>314</v>
      </c>
      <c r="I22" s="191"/>
      <c r="J22" s="191"/>
      <c r="K22" s="191"/>
      <c r="L22" s="109"/>
      <c r="M22" s="106"/>
      <c r="N22" s="191"/>
      <c r="O22" s="191"/>
      <c r="P22" s="203"/>
    </row>
    <row r="23" spans="1:23">
      <c r="A23" s="105"/>
      <c r="B23" s="192"/>
      <c r="C23" s="203"/>
      <c r="D23" s="122" t="s">
        <v>263</v>
      </c>
      <c r="E23" s="121"/>
      <c r="F23" s="121"/>
      <c r="G23" s="121"/>
      <c r="H23" s="192" t="s">
        <v>315</v>
      </c>
      <c r="I23" s="191"/>
      <c r="J23" s="191"/>
      <c r="K23" s="191"/>
      <c r="L23" s="109"/>
      <c r="M23" s="106"/>
      <c r="N23" s="121"/>
      <c r="O23" s="121"/>
      <c r="P23" s="124"/>
    </row>
    <row r="24" spans="1:23">
      <c r="A24" s="105"/>
      <c r="B24" s="105"/>
      <c r="C24" s="106"/>
      <c r="D24" s="122" t="s">
        <v>263</v>
      </c>
      <c r="E24" s="109"/>
      <c r="F24" s="109"/>
      <c r="G24" s="109"/>
      <c r="H24" s="123" t="s">
        <v>312</v>
      </c>
      <c r="I24" s="109"/>
      <c r="J24" s="121"/>
      <c r="K24" s="121"/>
      <c r="L24" s="109"/>
      <c r="M24" s="106"/>
      <c r="N24" s="121"/>
      <c r="O24" s="121"/>
      <c r="P24" s="124"/>
      <c r="W24" s="113"/>
    </row>
    <row r="25" spans="1:23">
      <c r="A25" s="141">
        <v>41772</v>
      </c>
      <c r="B25" s="197" t="s">
        <v>288</v>
      </c>
      <c r="C25" s="213"/>
      <c r="D25" s="102" t="s">
        <v>258</v>
      </c>
      <c r="E25" s="117"/>
      <c r="F25" s="117"/>
      <c r="G25" s="117"/>
      <c r="H25" s="117" t="s">
        <v>317</v>
      </c>
      <c r="I25" s="117"/>
      <c r="J25" s="117"/>
      <c r="K25" s="117"/>
      <c r="L25" s="108"/>
      <c r="M25" s="108"/>
      <c r="N25" s="217" t="s">
        <v>75</v>
      </c>
      <c r="O25" s="207"/>
      <c r="P25" s="208"/>
    </row>
    <row r="26" spans="1:23">
      <c r="A26" s="105"/>
      <c r="B26" s="192" t="s">
        <v>290</v>
      </c>
      <c r="C26" s="203"/>
      <c r="D26" s="120" t="s">
        <v>258</v>
      </c>
      <c r="E26" s="121"/>
      <c r="F26" s="121"/>
      <c r="G26" s="121"/>
      <c r="H26" s="121" t="s">
        <v>318</v>
      </c>
      <c r="I26" s="121"/>
      <c r="J26" s="121"/>
      <c r="K26" s="121"/>
      <c r="L26" s="109"/>
      <c r="M26" s="109"/>
      <c r="N26" s="209" t="s">
        <v>289</v>
      </c>
      <c r="O26" s="193"/>
      <c r="P26" s="194"/>
    </row>
    <row r="27" spans="1:23">
      <c r="A27" s="105"/>
      <c r="B27" s="192" t="s">
        <v>291</v>
      </c>
      <c r="C27" s="203"/>
      <c r="D27" s="122" t="s">
        <v>270</v>
      </c>
      <c r="E27" s="121"/>
      <c r="F27" s="121"/>
      <c r="G27" s="121"/>
      <c r="H27" s="191" t="s">
        <v>297</v>
      </c>
      <c r="I27" s="191"/>
      <c r="J27" s="191"/>
      <c r="K27" s="191"/>
      <c r="L27" s="109"/>
      <c r="M27" s="109"/>
      <c r="N27" s="223" t="s">
        <v>325</v>
      </c>
      <c r="O27" s="195"/>
      <c r="P27" s="196"/>
    </row>
    <row r="28" spans="1:23">
      <c r="A28" s="105"/>
      <c r="B28" s="123"/>
      <c r="C28" s="124"/>
      <c r="D28" s="120" t="s">
        <v>270</v>
      </c>
      <c r="E28" s="121"/>
      <c r="F28" s="121"/>
      <c r="G28" s="121"/>
      <c r="H28" s="191" t="s">
        <v>299</v>
      </c>
      <c r="I28" s="191"/>
      <c r="J28" s="191"/>
      <c r="K28" s="191"/>
      <c r="L28" s="109"/>
      <c r="M28" s="109"/>
      <c r="N28" s="211" t="s">
        <v>151</v>
      </c>
      <c r="O28" s="212"/>
      <c r="P28" s="125"/>
      <c r="R28" s="133"/>
      <c r="S28" s="109"/>
      <c r="T28" s="109"/>
      <c r="U28" s="109"/>
      <c r="V28" s="121"/>
      <c r="W28" s="121"/>
    </row>
    <row r="29" spans="1:23">
      <c r="A29" s="105"/>
      <c r="B29" s="123"/>
      <c r="C29" s="124"/>
      <c r="D29" s="122" t="s">
        <v>270</v>
      </c>
      <c r="E29" s="121"/>
      <c r="F29" s="121"/>
      <c r="G29" s="121"/>
      <c r="H29" s="121" t="s">
        <v>298</v>
      </c>
      <c r="I29" s="121"/>
      <c r="J29" s="121"/>
      <c r="K29" s="121"/>
      <c r="L29" s="109"/>
      <c r="M29" s="109"/>
      <c r="N29" s="223" t="s">
        <v>87</v>
      </c>
      <c r="O29" s="195"/>
      <c r="P29" s="196"/>
      <c r="R29" s="133"/>
      <c r="S29" s="109"/>
      <c r="T29" s="109"/>
      <c r="U29" s="109"/>
      <c r="V29" s="121"/>
      <c r="W29" s="121"/>
    </row>
    <row r="30" spans="1:23">
      <c r="A30" s="105"/>
      <c r="B30" s="105"/>
      <c r="C30" s="106"/>
      <c r="D30" s="122" t="s">
        <v>261</v>
      </c>
      <c r="E30" s="121"/>
      <c r="F30" s="121"/>
      <c r="G30" s="121"/>
      <c r="H30" s="121" t="s">
        <v>302</v>
      </c>
      <c r="I30" s="121"/>
      <c r="J30" s="121"/>
      <c r="K30" s="121"/>
      <c r="L30" s="109"/>
      <c r="M30" s="109"/>
      <c r="N30" s="192" t="s">
        <v>92</v>
      </c>
      <c r="O30" s="191"/>
      <c r="P30" s="203"/>
    </row>
    <row r="31" spans="1:23">
      <c r="A31" s="132" t="s">
        <v>238</v>
      </c>
      <c r="B31" s="105"/>
      <c r="C31" s="106"/>
      <c r="D31" s="122" t="s">
        <v>261</v>
      </c>
      <c r="E31" s="121"/>
      <c r="F31" s="121"/>
      <c r="G31" s="121"/>
      <c r="H31" s="121" t="s">
        <v>306</v>
      </c>
      <c r="I31" s="121"/>
      <c r="J31" s="121"/>
      <c r="K31" s="121"/>
      <c r="L31" s="109"/>
      <c r="M31" s="109"/>
      <c r="N31" s="192" t="s">
        <v>96</v>
      </c>
      <c r="O31" s="191"/>
      <c r="P31" s="203"/>
    </row>
    <row r="32" spans="1:23">
      <c r="A32" s="105"/>
      <c r="B32" s="105"/>
      <c r="C32" s="106"/>
      <c r="D32" s="122" t="s">
        <v>261</v>
      </c>
      <c r="E32" s="109"/>
      <c r="F32" s="109"/>
      <c r="G32" s="109"/>
      <c r="H32" s="121" t="s">
        <v>310</v>
      </c>
      <c r="I32" s="121"/>
      <c r="J32" s="121"/>
      <c r="K32" s="121"/>
      <c r="L32" s="109"/>
      <c r="M32" s="109"/>
      <c r="N32" s="123" t="s">
        <v>79</v>
      </c>
      <c r="O32" s="121"/>
      <c r="P32" s="124"/>
    </row>
    <row r="33" spans="1:26">
      <c r="A33" s="105"/>
      <c r="B33" s="105"/>
      <c r="C33" s="106"/>
      <c r="D33" s="122" t="s">
        <v>261</v>
      </c>
      <c r="E33" s="109"/>
      <c r="F33" s="109"/>
      <c r="G33" s="109"/>
      <c r="H33" s="121" t="s">
        <v>316</v>
      </c>
      <c r="I33" s="121"/>
      <c r="J33" s="121"/>
      <c r="K33" s="121"/>
      <c r="L33" s="109"/>
      <c r="M33" s="109"/>
      <c r="N33" s="123" t="s">
        <v>326</v>
      </c>
      <c r="O33" s="121"/>
      <c r="P33" s="124"/>
    </row>
    <row r="34" spans="1:26">
      <c r="A34" s="105"/>
      <c r="B34" s="105"/>
      <c r="C34" s="106"/>
      <c r="D34" s="122" t="s">
        <v>261</v>
      </c>
      <c r="E34" s="109"/>
      <c r="F34" s="109"/>
      <c r="G34" s="109"/>
      <c r="H34" s="121" t="s">
        <v>313</v>
      </c>
      <c r="I34" s="121"/>
      <c r="J34" s="121"/>
      <c r="K34" s="121"/>
      <c r="L34" s="109"/>
      <c r="M34" s="109"/>
      <c r="N34" s="123" t="s">
        <v>246</v>
      </c>
      <c r="O34" s="121"/>
      <c r="P34" s="124"/>
    </row>
    <row r="35" spans="1:26">
      <c r="A35" s="115"/>
      <c r="B35" s="115"/>
      <c r="C35" s="116"/>
      <c r="D35" s="126"/>
      <c r="E35" s="129"/>
      <c r="F35" s="129"/>
      <c r="G35" s="129"/>
      <c r="H35" s="113"/>
      <c r="I35" s="113"/>
      <c r="J35" s="113"/>
      <c r="K35" s="113"/>
      <c r="L35" s="129"/>
      <c r="M35" s="129"/>
      <c r="N35" s="112" t="s">
        <v>149</v>
      </c>
      <c r="O35" s="113"/>
      <c r="P35" s="114"/>
    </row>
    <row r="36" spans="1:26">
      <c r="A36" s="146">
        <v>41773</v>
      </c>
      <c r="B36" s="192" t="s">
        <v>288</v>
      </c>
      <c r="C36" s="201"/>
      <c r="D36" s="122" t="s">
        <v>258</v>
      </c>
      <c r="E36" s="121"/>
      <c r="F36" s="121"/>
      <c r="G36" s="121"/>
      <c r="H36" s="192" t="s">
        <v>334</v>
      </c>
      <c r="I36" s="191"/>
      <c r="J36" s="191"/>
      <c r="K36" s="191"/>
      <c r="L36" s="109"/>
      <c r="M36" s="109"/>
      <c r="N36" s="209" t="s">
        <v>75</v>
      </c>
      <c r="O36" s="193"/>
      <c r="P36" s="194"/>
    </row>
    <row r="37" spans="1:26">
      <c r="A37" s="105"/>
      <c r="B37" s="192" t="s">
        <v>290</v>
      </c>
      <c r="C37" s="201"/>
      <c r="D37" s="122" t="s">
        <v>258</v>
      </c>
      <c r="E37" s="121"/>
      <c r="F37" s="121"/>
      <c r="G37" s="121"/>
      <c r="H37" s="109" t="s">
        <v>300</v>
      </c>
      <c r="I37" s="109"/>
      <c r="J37" s="109"/>
      <c r="K37" s="109"/>
      <c r="L37" s="109"/>
      <c r="M37" s="109"/>
      <c r="N37" s="209" t="s">
        <v>289</v>
      </c>
      <c r="O37" s="193"/>
      <c r="P37" s="194"/>
    </row>
    <row r="38" spans="1:26">
      <c r="A38" s="132" t="s">
        <v>239</v>
      </c>
      <c r="B38" s="192" t="s">
        <v>181</v>
      </c>
      <c r="C38" s="201"/>
      <c r="D38" s="135" t="s">
        <v>256</v>
      </c>
      <c r="E38" s="121"/>
      <c r="F38" s="121"/>
      <c r="G38" s="121"/>
      <c r="H38" s="109" t="s">
        <v>335</v>
      </c>
      <c r="I38" s="109"/>
      <c r="J38" s="109"/>
      <c r="K38" s="109"/>
      <c r="L38" s="109"/>
      <c r="M38" s="109"/>
      <c r="N38" s="211" t="s">
        <v>325</v>
      </c>
      <c r="O38" s="212"/>
      <c r="P38" s="125"/>
      <c r="Q38" s="109"/>
    </row>
    <row r="39" spans="1:26">
      <c r="A39" s="105"/>
      <c r="B39" s="105"/>
      <c r="C39" s="106"/>
      <c r="D39" s="122" t="s">
        <v>256</v>
      </c>
      <c r="E39" s="109"/>
      <c r="F39" s="109"/>
      <c r="G39" s="109"/>
      <c r="H39" s="109" t="s">
        <v>327</v>
      </c>
      <c r="I39" s="109"/>
      <c r="J39" s="109"/>
      <c r="K39" s="109"/>
      <c r="L39" s="109"/>
      <c r="M39" s="109"/>
      <c r="N39" s="123" t="s">
        <v>149</v>
      </c>
      <c r="O39" s="121"/>
      <c r="P39" s="124"/>
      <c r="Q39" s="121"/>
      <c r="R39" s="133"/>
      <c r="S39" s="109"/>
      <c r="T39" s="109"/>
      <c r="U39" s="109"/>
      <c r="V39" s="109"/>
      <c r="W39" s="109"/>
    </row>
    <row r="40" spans="1:26">
      <c r="A40" s="105"/>
      <c r="B40" s="105"/>
      <c r="C40" s="106"/>
      <c r="D40" s="122" t="s">
        <v>256</v>
      </c>
      <c r="E40" s="109"/>
      <c r="F40" s="109"/>
      <c r="G40" s="109"/>
      <c r="H40" s="109" t="s">
        <v>320</v>
      </c>
      <c r="I40" s="109"/>
      <c r="J40" s="109"/>
      <c r="K40" s="109"/>
      <c r="L40" s="109"/>
      <c r="M40" s="109"/>
      <c r="N40" s="105" t="s">
        <v>84</v>
      </c>
      <c r="O40" s="109"/>
      <c r="P40" s="106"/>
      <c r="Q40" s="109"/>
      <c r="R40" s="133"/>
      <c r="S40" s="109"/>
      <c r="T40" s="109"/>
      <c r="U40" s="109"/>
      <c r="V40" s="109"/>
      <c r="W40" s="109"/>
    </row>
    <row r="41" spans="1:26">
      <c r="A41" s="105"/>
      <c r="B41" s="105"/>
      <c r="C41" s="106"/>
      <c r="D41" s="122" t="s">
        <v>263</v>
      </c>
      <c r="E41" s="109"/>
      <c r="F41" s="109"/>
      <c r="G41" s="109"/>
      <c r="H41" s="109" t="s">
        <v>319</v>
      </c>
      <c r="I41" s="109"/>
      <c r="J41" s="109"/>
      <c r="K41" s="109"/>
      <c r="L41" s="109"/>
      <c r="M41" s="109"/>
      <c r="N41" s="210" t="s">
        <v>90</v>
      </c>
      <c r="O41" s="186"/>
      <c r="P41" s="106"/>
    </row>
    <row r="42" spans="1:26">
      <c r="A42" s="105"/>
      <c r="B42" s="105"/>
      <c r="C42" s="106"/>
      <c r="D42" s="122" t="s">
        <v>263</v>
      </c>
      <c r="E42" s="109"/>
      <c r="F42" s="109"/>
      <c r="G42" s="109"/>
      <c r="H42" s="109" t="s">
        <v>303</v>
      </c>
      <c r="I42" s="109"/>
      <c r="J42" s="109"/>
      <c r="K42" s="109"/>
      <c r="L42" s="109"/>
      <c r="M42" s="109"/>
      <c r="N42" s="210" t="s">
        <v>102</v>
      </c>
      <c r="O42" s="186"/>
      <c r="P42" s="106"/>
    </row>
    <row r="43" spans="1:26">
      <c r="A43" s="105"/>
      <c r="B43" s="105"/>
      <c r="C43" s="106"/>
      <c r="D43" s="122" t="s">
        <v>263</v>
      </c>
      <c r="E43" s="109"/>
      <c r="F43" s="109"/>
      <c r="G43" s="109"/>
      <c r="H43" s="109" t="s">
        <v>321</v>
      </c>
      <c r="I43" s="109"/>
      <c r="J43" s="109"/>
      <c r="K43" s="109"/>
      <c r="L43" s="109"/>
      <c r="M43" s="109"/>
      <c r="N43" s="123"/>
      <c r="O43" s="121"/>
      <c r="P43" s="106"/>
    </row>
    <row r="44" spans="1:26">
      <c r="A44" s="115"/>
      <c r="B44" s="115"/>
      <c r="C44" s="116"/>
      <c r="D44" s="122" t="s">
        <v>263</v>
      </c>
      <c r="E44" s="109"/>
      <c r="F44" s="109"/>
      <c r="G44" s="109"/>
      <c r="H44" s="109" t="s">
        <v>328</v>
      </c>
      <c r="I44" s="109"/>
      <c r="J44" s="109"/>
      <c r="K44" s="109"/>
      <c r="L44" s="109"/>
      <c r="M44" s="109"/>
      <c r="N44" s="112"/>
      <c r="O44" s="113"/>
      <c r="P44" s="116"/>
    </row>
    <row r="45" spans="1:26">
      <c r="A45" s="142" t="s">
        <v>294</v>
      </c>
      <c r="B45" s="198" t="s">
        <v>288</v>
      </c>
      <c r="C45" s="224"/>
      <c r="D45" s="102" t="s">
        <v>258</v>
      </c>
      <c r="E45" s="109"/>
      <c r="F45" s="109"/>
      <c r="G45" s="109"/>
      <c r="H45" s="110" t="s">
        <v>317</v>
      </c>
      <c r="I45" s="117"/>
      <c r="J45" s="117"/>
      <c r="K45" s="117"/>
      <c r="L45" s="108"/>
      <c r="M45" s="107"/>
      <c r="N45" s="207" t="s">
        <v>75</v>
      </c>
      <c r="O45" s="207"/>
      <c r="P45" s="207"/>
      <c r="Q45" s="105"/>
    </row>
    <row r="46" spans="1:26">
      <c r="A46" s="104"/>
      <c r="B46" s="191" t="s">
        <v>290</v>
      </c>
      <c r="C46" s="191"/>
      <c r="D46" s="122" t="s">
        <v>258</v>
      </c>
      <c r="E46" s="109"/>
      <c r="F46" s="109"/>
      <c r="G46" s="109"/>
      <c r="H46" s="192" t="s">
        <v>318</v>
      </c>
      <c r="I46" s="191"/>
      <c r="J46" s="191"/>
      <c r="K46" s="191"/>
      <c r="L46" s="109"/>
      <c r="M46" s="106"/>
      <c r="N46" s="118" t="s">
        <v>289</v>
      </c>
      <c r="O46" s="118"/>
      <c r="P46" s="118"/>
      <c r="Q46" s="105"/>
    </row>
    <row r="47" spans="1:26">
      <c r="A47" s="122" t="s">
        <v>333</v>
      </c>
      <c r="B47" s="191" t="s">
        <v>291</v>
      </c>
      <c r="C47" s="191"/>
      <c r="D47" s="122" t="s">
        <v>264</v>
      </c>
      <c r="E47" s="109"/>
      <c r="F47" s="109"/>
      <c r="G47" s="109"/>
      <c r="H47" s="192" t="s">
        <v>314</v>
      </c>
      <c r="I47" s="191"/>
      <c r="J47" s="191"/>
      <c r="K47" s="191"/>
      <c r="L47" s="109"/>
      <c r="M47" s="106"/>
      <c r="N47" s="195" t="s">
        <v>325</v>
      </c>
      <c r="O47" s="195"/>
      <c r="P47" s="195"/>
      <c r="Q47" s="105"/>
    </row>
    <row r="48" spans="1:26">
      <c r="A48" s="140"/>
      <c r="B48" s="121"/>
      <c r="C48" s="121"/>
      <c r="D48" s="140"/>
      <c r="E48" s="121"/>
      <c r="F48" s="121"/>
      <c r="G48" s="121"/>
      <c r="H48" s="123"/>
      <c r="I48" s="121"/>
      <c r="J48" s="121"/>
      <c r="K48" s="121"/>
      <c r="L48" s="121"/>
      <c r="M48" s="124"/>
      <c r="N48" s="121" t="s">
        <v>87</v>
      </c>
      <c r="O48" s="121"/>
      <c r="P48" s="121"/>
      <c r="Q48" s="123"/>
      <c r="S48" s="109"/>
      <c r="T48" s="109"/>
      <c r="U48" s="109"/>
      <c r="V48" s="109"/>
      <c r="W48" s="109"/>
      <c r="X48" s="109"/>
      <c r="Y48" s="109"/>
      <c r="Z48" s="109"/>
    </row>
    <row r="49" spans="1:26">
      <c r="A49" s="138"/>
      <c r="B49" s="121"/>
      <c r="C49" s="121"/>
      <c r="D49" s="138"/>
      <c r="E49" s="121"/>
      <c r="F49" s="121"/>
      <c r="G49" s="121"/>
      <c r="H49" s="112"/>
      <c r="I49" s="113"/>
      <c r="J49" s="113"/>
      <c r="K49" s="113"/>
      <c r="L49" s="113"/>
      <c r="M49" s="114"/>
      <c r="N49" s="121" t="s">
        <v>326</v>
      </c>
      <c r="O49" s="121"/>
      <c r="P49" s="121"/>
      <c r="Q49" s="123"/>
      <c r="S49" s="109"/>
      <c r="T49" s="109"/>
      <c r="U49" s="109"/>
      <c r="V49" s="109"/>
      <c r="W49" s="109"/>
      <c r="X49" s="109"/>
      <c r="Y49" s="109"/>
      <c r="Z49" s="109"/>
    </row>
    <row r="50" spans="1:26" ht="12.75" hidden="1" customHeight="1">
      <c r="A50" s="111"/>
      <c r="B50" s="105"/>
      <c r="C50" s="106"/>
      <c r="D50" s="104"/>
      <c r="E50" s="109"/>
      <c r="F50" s="109"/>
      <c r="G50" s="109"/>
      <c r="H50" s="192" t="s">
        <v>292</v>
      </c>
      <c r="I50" s="191"/>
      <c r="J50" s="191"/>
      <c r="K50" s="191"/>
      <c r="L50" s="109"/>
      <c r="M50" s="109"/>
      <c r="N50" s="192"/>
      <c r="O50" s="202"/>
      <c r="P50" s="106"/>
      <c r="S50" s="133"/>
      <c r="T50" s="109"/>
      <c r="U50" s="109"/>
      <c r="V50" s="109"/>
      <c r="W50" s="191"/>
      <c r="X50" s="191"/>
      <c r="Y50" s="191"/>
      <c r="Z50" s="191"/>
    </row>
    <row r="51" spans="1:26">
      <c r="A51" s="141" t="s">
        <v>295</v>
      </c>
      <c r="B51" s="131" t="s">
        <v>329</v>
      </c>
      <c r="C51" s="107"/>
      <c r="D51" s="102" t="s">
        <v>262</v>
      </c>
      <c r="E51" s="108"/>
      <c r="F51" s="108"/>
      <c r="G51" s="108"/>
      <c r="H51" s="198" t="s">
        <v>322</v>
      </c>
      <c r="I51" s="198"/>
      <c r="J51" s="198"/>
      <c r="K51" s="198"/>
      <c r="L51" s="108"/>
      <c r="M51" s="107"/>
      <c r="N51" s="207" t="s">
        <v>75</v>
      </c>
      <c r="O51" s="207"/>
      <c r="P51" s="208"/>
      <c r="S51" s="133"/>
      <c r="T51" s="109"/>
      <c r="U51" s="109"/>
      <c r="V51" s="109"/>
      <c r="W51" s="186"/>
      <c r="X51" s="186"/>
      <c r="Y51" s="186"/>
      <c r="Z51" s="121"/>
    </row>
    <row r="52" spans="1:26">
      <c r="A52" s="105"/>
      <c r="B52" s="192" t="s">
        <v>330</v>
      </c>
      <c r="C52" s="203"/>
      <c r="D52" s="122" t="s">
        <v>265</v>
      </c>
      <c r="E52" s="109"/>
      <c r="F52" s="109"/>
      <c r="G52" s="109"/>
      <c r="H52" s="121" t="s">
        <v>324</v>
      </c>
      <c r="I52" s="121"/>
      <c r="J52" s="121"/>
      <c r="K52" s="121"/>
      <c r="L52" s="109"/>
      <c r="M52" s="106"/>
      <c r="N52" s="193" t="s">
        <v>289</v>
      </c>
      <c r="O52" s="193"/>
      <c r="P52" s="194"/>
      <c r="S52" s="133"/>
      <c r="T52" s="109"/>
      <c r="U52" s="109"/>
      <c r="V52" s="109"/>
      <c r="W52" s="121"/>
      <c r="X52" s="121"/>
      <c r="Y52" s="121"/>
      <c r="Z52" s="121"/>
    </row>
    <row r="53" spans="1:26">
      <c r="A53" s="105"/>
      <c r="B53" s="204" t="s">
        <v>181</v>
      </c>
      <c r="C53" s="205"/>
      <c r="D53" s="143" t="s">
        <v>259</v>
      </c>
      <c r="E53" s="144"/>
      <c r="F53" s="144"/>
      <c r="G53" s="144"/>
      <c r="H53" s="204" t="s">
        <v>334</v>
      </c>
      <c r="I53" s="206"/>
      <c r="J53" s="206"/>
      <c r="K53" s="206"/>
      <c r="L53" s="144"/>
      <c r="M53" s="145"/>
      <c r="N53" s="195" t="s">
        <v>325</v>
      </c>
      <c r="O53" s="202"/>
      <c r="P53" s="201"/>
      <c r="S53" s="133"/>
      <c r="T53" s="109"/>
      <c r="U53" s="109"/>
      <c r="V53" s="109"/>
      <c r="W53" s="121"/>
      <c r="X53" s="121"/>
      <c r="Y53" s="121"/>
      <c r="Z53" s="121"/>
    </row>
    <row r="54" spans="1:26" ht="15" customHeight="1">
      <c r="A54" s="105"/>
      <c r="B54" s="192" t="s">
        <v>330</v>
      </c>
      <c r="C54" s="203"/>
      <c r="D54" s="122" t="s">
        <v>258</v>
      </c>
      <c r="E54" s="109"/>
      <c r="F54" s="109"/>
      <c r="G54" s="109"/>
      <c r="H54" s="186" t="s">
        <v>323</v>
      </c>
      <c r="I54" s="186"/>
      <c r="J54" s="186"/>
      <c r="K54" s="186"/>
      <c r="L54" s="109"/>
      <c r="M54" s="106"/>
      <c r="N54" s="191" t="s">
        <v>84</v>
      </c>
      <c r="O54" s="202"/>
      <c r="P54" s="106"/>
      <c r="S54" s="133"/>
      <c r="T54" s="109"/>
      <c r="U54" s="109"/>
      <c r="V54" s="109"/>
      <c r="W54" s="121"/>
      <c r="X54" s="121"/>
      <c r="Y54" s="121"/>
      <c r="Z54" s="109"/>
    </row>
    <row r="55" spans="1:26">
      <c r="A55" s="105"/>
      <c r="B55" s="105" t="s">
        <v>329</v>
      </c>
      <c r="C55" s="106"/>
      <c r="D55" s="122" t="s">
        <v>258</v>
      </c>
      <c r="E55" s="109"/>
      <c r="F55" s="109"/>
      <c r="G55" s="109"/>
      <c r="H55" s="186" t="s">
        <v>316</v>
      </c>
      <c r="I55" s="186"/>
      <c r="J55" s="186"/>
      <c r="K55" s="121"/>
      <c r="L55" s="109"/>
      <c r="M55" s="106"/>
      <c r="N55" s="191" t="s">
        <v>102</v>
      </c>
      <c r="O55" s="202"/>
      <c r="P55" s="106"/>
      <c r="Q55" s="109"/>
      <c r="S55" s="133"/>
      <c r="T55" s="109"/>
      <c r="U55" s="109"/>
      <c r="V55" s="109"/>
      <c r="W55" s="121"/>
      <c r="X55" s="121"/>
      <c r="Y55" s="121"/>
      <c r="Z55" s="109"/>
    </row>
    <row r="56" spans="1:26">
      <c r="A56" s="105"/>
      <c r="B56" s="197" t="s">
        <v>288</v>
      </c>
      <c r="C56" s="222"/>
      <c r="D56" s="102" t="s">
        <v>261</v>
      </c>
      <c r="E56" s="108"/>
      <c r="F56" s="108"/>
      <c r="G56" s="108"/>
      <c r="H56" s="117" t="s">
        <v>335</v>
      </c>
      <c r="I56" s="117"/>
      <c r="J56" s="117"/>
      <c r="K56" s="117"/>
      <c r="L56" s="108"/>
      <c r="M56" s="107"/>
      <c r="N56" s="121" t="s">
        <v>149</v>
      </c>
      <c r="O56" s="121"/>
      <c r="P56" s="124"/>
      <c r="Q56" s="121"/>
      <c r="S56" s="133"/>
      <c r="T56" s="109"/>
      <c r="U56" s="109"/>
      <c r="V56" s="109"/>
      <c r="W56" s="121"/>
      <c r="X56" s="121"/>
      <c r="Y56" s="121"/>
      <c r="Z56" s="109"/>
    </row>
    <row r="57" spans="1:26">
      <c r="A57" s="132" t="s">
        <v>332</v>
      </c>
      <c r="B57" s="192" t="s">
        <v>290</v>
      </c>
      <c r="C57" s="201"/>
      <c r="D57" s="122" t="s">
        <v>261</v>
      </c>
      <c r="E57" s="109"/>
      <c r="F57" s="109"/>
      <c r="G57" s="109"/>
      <c r="H57" s="121" t="s">
        <v>320</v>
      </c>
      <c r="I57" s="121"/>
      <c r="J57" s="121"/>
      <c r="K57" s="121"/>
      <c r="L57" s="109"/>
      <c r="M57" s="106"/>
      <c r="N57" s="191" t="s">
        <v>90</v>
      </c>
      <c r="O57" s="191"/>
      <c r="P57" s="106"/>
      <c r="S57" s="133"/>
      <c r="T57" s="109"/>
      <c r="U57" s="109"/>
      <c r="V57" s="109"/>
      <c r="W57" s="121"/>
      <c r="X57" s="121"/>
      <c r="Y57" s="121"/>
      <c r="Z57" s="109"/>
    </row>
    <row r="58" spans="1:26">
      <c r="A58" s="105"/>
      <c r="B58" s="192" t="s">
        <v>181</v>
      </c>
      <c r="C58" s="201"/>
      <c r="D58" s="122" t="s">
        <v>261</v>
      </c>
      <c r="E58" s="109"/>
      <c r="F58" s="109"/>
      <c r="G58" s="109"/>
      <c r="H58" s="192" t="s">
        <v>315</v>
      </c>
      <c r="I58" s="191"/>
      <c r="J58" s="191"/>
      <c r="K58" s="191"/>
      <c r="L58" s="109"/>
      <c r="M58" s="106"/>
      <c r="N58" s="121" t="s">
        <v>246</v>
      </c>
      <c r="O58" s="121"/>
      <c r="P58" s="106"/>
      <c r="S58" s="133"/>
      <c r="T58" s="109"/>
      <c r="U58" s="109"/>
      <c r="V58" s="109"/>
      <c r="W58" s="121"/>
      <c r="X58" s="121"/>
      <c r="Y58" s="121"/>
      <c r="Z58" s="109"/>
    </row>
    <row r="59" spans="1:26">
      <c r="A59" s="105"/>
      <c r="B59" s="105"/>
      <c r="C59" s="106"/>
      <c r="D59" s="122" t="s">
        <v>261</v>
      </c>
      <c r="E59" s="109"/>
      <c r="F59" s="109"/>
      <c r="G59" s="109"/>
      <c r="H59" s="192" t="s">
        <v>327</v>
      </c>
      <c r="I59" s="191"/>
      <c r="J59" s="191"/>
      <c r="K59" s="191"/>
      <c r="L59" s="109"/>
      <c r="M59" s="106"/>
      <c r="N59" s="121" t="s">
        <v>105</v>
      </c>
      <c r="O59" s="121"/>
      <c r="P59" s="106"/>
    </row>
    <row r="60" spans="1:26">
      <c r="A60" s="105"/>
      <c r="B60" s="105"/>
      <c r="C60" s="106"/>
      <c r="D60" s="122" t="s">
        <v>263</v>
      </c>
      <c r="E60" s="109"/>
      <c r="F60" s="109"/>
      <c r="G60" s="109"/>
      <c r="H60" s="121" t="s">
        <v>319</v>
      </c>
      <c r="I60" s="121"/>
      <c r="J60" s="121"/>
      <c r="K60" s="121"/>
      <c r="L60" s="109"/>
      <c r="M60" s="106"/>
      <c r="N60" s="121"/>
      <c r="O60" s="121"/>
      <c r="P60" s="106"/>
    </row>
    <row r="61" spans="1:26">
      <c r="A61" s="105"/>
      <c r="B61" s="105"/>
      <c r="C61" s="106"/>
      <c r="D61" s="122" t="s">
        <v>263</v>
      </c>
      <c r="E61" s="109"/>
      <c r="F61" s="109"/>
      <c r="G61" s="109"/>
      <c r="H61" s="121" t="s">
        <v>321</v>
      </c>
      <c r="I61" s="121"/>
      <c r="J61" s="121"/>
      <c r="K61" s="109"/>
      <c r="L61" s="109"/>
      <c r="M61" s="106"/>
      <c r="N61" s="121"/>
      <c r="O61" s="121"/>
      <c r="P61" s="106"/>
    </row>
    <row r="62" spans="1:26">
      <c r="A62" s="105"/>
      <c r="B62" s="199"/>
      <c r="C62" s="200"/>
      <c r="D62" s="126" t="s">
        <v>263</v>
      </c>
      <c r="E62" s="129"/>
      <c r="F62" s="129"/>
      <c r="G62" s="129"/>
      <c r="H62" s="113" t="s">
        <v>328</v>
      </c>
      <c r="I62" s="113"/>
      <c r="J62" s="113"/>
      <c r="K62" s="129"/>
      <c r="L62" s="129"/>
      <c r="M62" s="116"/>
      <c r="N62" s="113"/>
      <c r="O62" s="113"/>
      <c r="P62" s="116"/>
    </row>
    <row r="63" spans="1:26">
      <c r="A63" s="142" t="s">
        <v>296</v>
      </c>
      <c r="B63" s="197" t="s">
        <v>288</v>
      </c>
      <c r="C63" s="198"/>
      <c r="D63" s="130" t="s">
        <v>260</v>
      </c>
      <c r="E63" s="108"/>
      <c r="F63" s="108"/>
      <c r="G63" s="108"/>
      <c r="H63" s="198" t="s">
        <v>300</v>
      </c>
      <c r="I63" s="198"/>
      <c r="J63" s="198"/>
      <c r="K63" s="108"/>
      <c r="L63" s="108"/>
      <c r="M63" s="107"/>
      <c r="N63" s="193" t="s">
        <v>75</v>
      </c>
      <c r="O63" s="193"/>
      <c r="P63" s="194"/>
      <c r="R63" s="137"/>
      <c r="S63" s="109"/>
      <c r="T63" s="109"/>
      <c r="U63" s="109"/>
      <c r="V63" s="191"/>
      <c r="W63" s="191"/>
      <c r="X63" s="191"/>
    </row>
    <row r="64" spans="1:26">
      <c r="A64" s="104"/>
      <c r="B64" s="192" t="s">
        <v>290</v>
      </c>
      <c r="C64" s="191"/>
      <c r="D64" s="135" t="s">
        <v>260</v>
      </c>
      <c r="E64" s="109"/>
      <c r="F64" s="109"/>
      <c r="G64" s="109"/>
      <c r="H64" s="191" t="s">
        <v>301</v>
      </c>
      <c r="I64" s="191"/>
      <c r="J64" s="191"/>
      <c r="K64" s="109"/>
      <c r="L64" s="109"/>
      <c r="M64" s="106"/>
      <c r="N64" s="193" t="s">
        <v>289</v>
      </c>
      <c r="O64" s="193"/>
      <c r="P64" s="194"/>
      <c r="R64" s="137"/>
      <c r="S64" s="109"/>
      <c r="T64" s="109"/>
      <c r="U64" s="109"/>
      <c r="V64" s="191"/>
      <c r="W64" s="191"/>
      <c r="X64" s="191"/>
    </row>
    <row r="65" spans="1:24">
      <c r="A65" s="104"/>
      <c r="B65" s="192" t="s">
        <v>291</v>
      </c>
      <c r="C65" s="191"/>
      <c r="D65" s="135" t="s">
        <v>260</v>
      </c>
      <c r="E65" s="109"/>
      <c r="F65" s="109"/>
      <c r="G65" s="109"/>
      <c r="H65" s="191" t="s">
        <v>303</v>
      </c>
      <c r="I65" s="191"/>
      <c r="J65" s="191"/>
      <c r="K65" s="109"/>
      <c r="L65" s="109"/>
      <c r="M65" s="106"/>
      <c r="N65" s="195" t="s">
        <v>325</v>
      </c>
      <c r="O65" s="195"/>
      <c r="P65" s="196"/>
      <c r="R65" s="137"/>
      <c r="S65" s="109"/>
      <c r="T65" s="109"/>
      <c r="U65" s="109"/>
      <c r="V65" s="191"/>
      <c r="W65" s="191"/>
      <c r="X65" s="191"/>
    </row>
    <row r="66" spans="1:24">
      <c r="A66" s="104"/>
      <c r="B66" s="105"/>
      <c r="C66" s="109"/>
      <c r="D66" s="135" t="s">
        <v>260</v>
      </c>
      <c r="E66" s="109"/>
      <c r="F66" s="109"/>
      <c r="G66" s="109"/>
      <c r="H66" s="191" t="s">
        <v>304</v>
      </c>
      <c r="I66" s="191"/>
      <c r="J66" s="191"/>
      <c r="K66" s="109"/>
      <c r="L66" s="109"/>
      <c r="M66" s="106"/>
      <c r="N66" s="191" t="s">
        <v>151</v>
      </c>
      <c r="O66" s="191"/>
      <c r="P66" s="203"/>
      <c r="R66" s="137"/>
      <c r="S66" s="109"/>
      <c r="T66" s="109"/>
      <c r="U66" s="109"/>
      <c r="V66" s="191"/>
      <c r="W66" s="191"/>
      <c r="X66" s="191"/>
    </row>
    <row r="67" spans="1:24">
      <c r="A67" s="104"/>
      <c r="B67" s="105"/>
      <c r="C67" s="109"/>
      <c r="D67" s="135" t="s">
        <v>260</v>
      </c>
      <c r="E67" s="109"/>
      <c r="F67" s="109"/>
      <c r="G67" s="109"/>
      <c r="H67" s="191" t="s">
        <v>305</v>
      </c>
      <c r="I67" s="191"/>
      <c r="J67" s="191"/>
      <c r="K67" s="109"/>
      <c r="L67" s="109"/>
      <c r="M67" s="106"/>
      <c r="N67" s="191" t="s">
        <v>79</v>
      </c>
      <c r="O67" s="191"/>
      <c r="P67" s="203"/>
      <c r="R67" s="137"/>
      <c r="S67" s="109"/>
      <c r="T67" s="109"/>
      <c r="U67" s="109"/>
      <c r="V67" s="191"/>
      <c r="W67" s="191"/>
      <c r="X67" s="191"/>
    </row>
    <row r="68" spans="1:24">
      <c r="A68" s="122" t="s">
        <v>331</v>
      </c>
      <c r="B68" s="105"/>
      <c r="C68" s="109"/>
      <c r="D68" s="135" t="s">
        <v>260</v>
      </c>
      <c r="E68" s="109"/>
      <c r="F68" s="109"/>
      <c r="G68" s="109"/>
      <c r="H68" s="186" t="s">
        <v>307</v>
      </c>
      <c r="I68" s="186"/>
      <c r="J68" s="186"/>
      <c r="K68" s="109"/>
      <c r="L68" s="109"/>
      <c r="M68" s="106"/>
      <c r="N68" s="191" t="s">
        <v>149</v>
      </c>
      <c r="O68" s="191"/>
      <c r="P68" s="203"/>
      <c r="R68" s="137"/>
      <c r="S68" s="109"/>
      <c r="T68" s="109"/>
      <c r="U68" s="109"/>
      <c r="V68" s="186"/>
      <c r="W68" s="186"/>
      <c r="X68" s="186"/>
    </row>
    <row r="69" spans="1:24">
      <c r="A69" s="104"/>
      <c r="B69" s="105"/>
      <c r="C69" s="109"/>
      <c r="D69" s="135" t="s">
        <v>257</v>
      </c>
      <c r="E69" s="121"/>
      <c r="F69" s="121"/>
      <c r="G69" s="121"/>
      <c r="H69" s="191" t="s">
        <v>297</v>
      </c>
      <c r="I69" s="191"/>
      <c r="J69" s="191"/>
      <c r="K69" s="109"/>
      <c r="L69" s="109"/>
      <c r="M69" s="106"/>
      <c r="N69" s="191" t="s">
        <v>84</v>
      </c>
      <c r="O69" s="191"/>
      <c r="P69" s="203"/>
      <c r="R69" s="137"/>
      <c r="S69" s="121"/>
      <c r="T69" s="121"/>
      <c r="U69" s="121"/>
      <c r="V69" s="191"/>
      <c r="W69" s="191"/>
      <c r="X69" s="191"/>
    </row>
    <row r="70" spans="1:24">
      <c r="A70" s="104"/>
      <c r="B70" s="105"/>
      <c r="C70" s="109"/>
      <c r="D70" s="135" t="s">
        <v>257</v>
      </c>
      <c r="E70" s="121"/>
      <c r="F70" s="121"/>
      <c r="G70" s="121"/>
      <c r="H70" s="191" t="s">
        <v>299</v>
      </c>
      <c r="I70" s="191"/>
      <c r="J70" s="191"/>
      <c r="K70" s="109"/>
      <c r="L70" s="109"/>
      <c r="M70" s="106"/>
      <c r="N70" s="191" t="s">
        <v>87</v>
      </c>
      <c r="O70" s="191"/>
      <c r="P70" s="203"/>
      <c r="R70" s="137"/>
      <c r="S70" s="121"/>
      <c r="T70" s="121"/>
      <c r="U70" s="121"/>
      <c r="V70" s="191"/>
      <c r="W70" s="191"/>
      <c r="X70" s="191"/>
    </row>
    <row r="71" spans="1:24">
      <c r="A71" s="104"/>
      <c r="B71" s="105"/>
      <c r="C71" s="109"/>
      <c r="D71" s="135" t="s">
        <v>257</v>
      </c>
      <c r="E71" s="121"/>
      <c r="F71" s="121"/>
      <c r="G71" s="121"/>
      <c r="H71" s="191" t="s">
        <v>298</v>
      </c>
      <c r="I71" s="191"/>
      <c r="J71" s="191"/>
      <c r="K71" s="109"/>
      <c r="L71" s="109"/>
      <c r="M71" s="106"/>
      <c r="N71" s="191" t="s">
        <v>90</v>
      </c>
      <c r="O71" s="191"/>
      <c r="P71" s="203"/>
      <c r="R71" s="137"/>
      <c r="S71" s="121"/>
      <c r="T71" s="121"/>
      <c r="U71" s="121"/>
      <c r="V71" s="191"/>
      <c r="W71" s="191"/>
      <c r="X71" s="191"/>
    </row>
    <row r="72" spans="1:24">
      <c r="A72" s="104"/>
      <c r="B72" s="105"/>
      <c r="C72" s="109"/>
      <c r="D72" s="135" t="s">
        <v>262</v>
      </c>
      <c r="E72" s="109"/>
      <c r="F72" s="109"/>
      <c r="G72" s="109"/>
      <c r="H72" s="186" t="s">
        <v>308</v>
      </c>
      <c r="I72" s="186"/>
      <c r="J72" s="186"/>
      <c r="K72" s="109"/>
      <c r="L72" s="109"/>
      <c r="M72" s="106"/>
      <c r="N72" s="191" t="s">
        <v>92</v>
      </c>
      <c r="O72" s="191"/>
      <c r="P72" s="203"/>
      <c r="R72" s="137"/>
      <c r="S72" s="109"/>
      <c r="T72" s="109"/>
      <c r="U72" s="109"/>
      <c r="V72" s="186"/>
      <c r="W72" s="186"/>
      <c r="X72" s="186"/>
    </row>
    <row r="73" spans="1:24">
      <c r="A73" s="104"/>
      <c r="B73" s="105"/>
      <c r="C73" s="109"/>
      <c r="D73" s="135" t="s">
        <v>262</v>
      </c>
      <c r="E73" s="109"/>
      <c r="F73" s="109"/>
      <c r="G73" s="109"/>
      <c r="H73" s="186" t="s">
        <v>309</v>
      </c>
      <c r="I73" s="186"/>
      <c r="J73" s="186"/>
      <c r="K73" s="109"/>
      <c r="L73" s="109"/>
      <c r="M73" s="106"/>
      <c r="N73" s="186" t="s">
        <v>96</v>
      </c>
      <c r="O73" s="186"/>
      <c r="P73" s="190"/>
      <c r="R73" s="137"/>
      <c r="S73" s="109"/>
      <c r="T73" s="109"/>
      <c r="U73" s="109"/>
      <c r="V73" s="186"/>
      <c r="W73" s="186"/>
      <c r="X73" s="186"/>
    </row>
    <row r="74" spans="1:24">
      <c r="A74" s="104"/>
      <c r="B74" s="105"/>
      <c r="C74" s="109"/>
      <c r="D74" s="135" t="s">
        <v>262</v>
      </c>
      <c r="E74" s="109"/>
      <c r="F74" s="109"/>
      <c r="G74" s="109"/>
      <c r="H74" s="134" t="s">
        <v>311</v>
      </c>
      <c r="I74" s="134"/>
      <c r="J74" s="134"/>
      <c r="K74" s="109"/>
      <c r="L74" s="109"/>
      <c r="M74" s="106"/>
      <c r="N74" s="134" t="s">
        <v>246</v>
      </c>
      <c r="O74" s="134"/>
      <c r="P74" s="139"/>
      <c r="R74" s="137"/>
      <c r="S74" s="109"/>
      <c r="T74" s="109"/>
      <c r="U74" s="109"/>
      <c r="V74" s="134"/>
      <c r="W74" s="134"/>
      <c r="X74" s="134"/>
    </row>
    <row r="75" spans="1:24">
      <c r="A75" s="104"/>
      <c r="B75" s="105"/>
      <c r="C75" s="109"/>
      <c r="D75" s="122" t="s">
        <v>262</v>
      </c>
      <c r="E75" s="109"/>
      <c r="F75" s="109"/>
      <c r="G75" s="109"/>
      <c r="H75" s="186" t="s">
        <v>312</v>
      </c>
      <c r="I75" s="186"/>
      <c r="J75" s="186"/>
      <c r="K75" s="109"/>
      <c r="L75" s="109"/>
      <c r="M75" s="106"/>
      <c r="N75" s="186" t="s">
        <v>326</v>
      </c>
      <c r="O75" s="186"/>
      <c r="P75" s="190"/>
      <c r="R75" s="133"/>
      <c r="S75" s="109"/>
      <c r="T75" s="109"/>
      <c r="U75" s="109"/>
      <c r="V75" s="186"/>
      <c r="W75" s="186"/>
      <c r="X75" s="186"/>
    </row>
    <row r="76" spans="1:24">
      <c r="A76" s="104"/>
      <c r="B76" s="105"/>
      <c r="C76" s="109"/>
      <c r="D76" s="135" t="s">
        <v>258</v>
      </c>
      <c r="E76" s="109"/>
      <c r="F76" s="109"/>
      <c r="G76" s="109"/>
      <c r="H76" s="191" t="s">
        <v>302</v>
      </c>
      <c r="I76" s="191"/>
      <c r="J76" s="191"/>
      <c r="K76" s="109"/>
      <c r="L76" s="109"/>
      <c r="M76" s="106"/>
      <c r="N76" s="121"/>
      <c r="O76" s="121"/>
      <c r="P76" s="106"/>
      <c r="R76" s="137"/>
      <c r="S76" s="109"/>
      <c r="T76" s="109"/>
      <c r="U76" s="109"/>
      <c r="V76" s="191"/>
      <c r="W76" s="191"/>
      <c r="X76" s="191"/>
    </row>
    <row r="77" spans="1:24">
      <c r="A77" s="104"/>
      <c r="B77" s="105"/>
      <c r="C77" s="109"/>
      <c r="D77" s="135" t="s">
        <v>258</v>
      </c>
      <c r="E77" s="109"/>
      <c r="F77" s="109"/>
      <c r="G77" s="109"/>
      <c r="H77" s="186" t="s">
        <v>306</v>
      </c>
      <c r="I77" s="186"/>
      <c r="J77" s="186"/>
      <c r="K77" s="109"/>
      <c r="L77" s="109"/>
      <c r="M77" s="106"/>
      <c r="N77" s="121"/>
      <c r="O77" s="121"/>
      <c r="P77" s="106"/>
      <c r="R77" s="137"/>
      <c r="S77" s="109"/>
      <c r="T77" s="109"/>
      <c r="U77" s="109"/>
      <c r="V77" s="186"/>
      <c r="W77" s="186"/>
      <c r="X77" s="186"/>
    </row>
    <row r="78" spans="1:24">
      <c r="A78" s="104"/>
      <c r="B78" s="105"/>
      <c r="C78" s="109"/>
      <c r="D78" s="135" t="s">
        <v>258</v>
      </c>
      <c r="E78" s="109"/>
      <c r="F78" s="109"/>
      <c r="G78" s="109"/>
      <c r="H78" s="186" t="s">
        <v>310</v>
      </c>
      <c r="I78" s="186"/>
      <c r="J78" s="186"/>
      <c r="K78" s="109"/>
      <c r="L78" s="109"/>
      <c r="M78" s="106"/>
      <c r="N78" s="121"/>
      <c r="O78" s="121"/>
      <c r="P78" s="106"/>
      <c r="R78" s="137"/>
      <c r="S78" s="109"/>
      <c r="T78" s="109"/>
      <c r="U78" s="109"/>
      <c r="V78" s="186"/>
      <c r="W78" s="186"/>
      <c r="X78" s="186"/>
    </row>
    <row r="79" spans="1:24" ht="14.25" customHeight="1">
      <c r="A79" s="111"/>
      <c r="B79" s="115"/>
      <c r="C79" s="129"/>
      <c r="D79" s="126" t="s">
        <v>258</v>
      </c>
      <c r="E79" s="129"/>
      <c r="F79" s="129"/>
      <c r="G79" s="129"/>
      <c r="H79" s="185" t="s">
        <v>313</v>
      </c>
      <c r="I79" s="185"/>
      <c r="J79" s="185"/>
      <c r="K79" s="129"/>
      <c r="L79" s="129"/>
      <c r="M79" s="116"/>
      <c r="N79" s="129"/>
      <c r="O79" s="129"/>
      <c r="P79" s="116"/>
      <c r="R79" s="133"/>
      <c r="S79" s="109"/>
      <c r="T79" s="109"/>
      <c r="U79" s="109"/>
      <c r="V79" s="186"/>
      <c r="W79" s="186"/>
      <c r="X79" s="186"/>
    </row>
    <row r="80" spans="1:24" ht="43.5" customHeight="1">
      <c r="A80" s="188" t="s">
        <v>338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</row>
    <row r="81" spans="1:15" ht="15" customHeight="1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</row>
  </sheetData>
  <mergeCells count="134">
    <mergeCell ref="V77:X77"/>
    <mergeCell ref="V78:X78"/>
    <mergeCell ref="V79:X79"/>
    <mergeCell ref="H77:J77"/>
    <mergeCell ref="V63:X63"/>
    <mergeCell ref="V64:X64"/>
    <mergeCell ref="V65:X65"/>
    <mergeCell ref="V66:X66"/>
    <mergeCell ref="V67:X67"/>
    <mergeCell ref="N70:P70"/>
    <mergeCell ref="N71:P71"/>
    <mergeCell ref="N72:P72"/>
    <mergeCell ref="H66:J66"/>
    <mergeCell ref="H67:J67"/>
    <mergeCell ref="H68:J68"/>
    <mergeCell ref="N66:P66"/>
    <mergeCell ref="N67:P67"/>
    <mergeCell ref="N68:P68"/>
    <mergeCell ref="N69:P69"/>
    <mergeCell ref="V76:X76"/>
    <mergeCell ref="W50:Z50"/>
    <mergeCell ref="W51:Y51"/>
    <mergeCell ref="V68:X68"/>
    <mergeCell ref="V69:X69"/>
    <mergeCell ref="V70:X70"/>
    <mergeCell ref="V71:X71"/>
    <mergeCell ref="H19:K19"/>
    <mergeCell ref="N29:P29"/>
    <mergeCell ref="N37:P37"/>
    <mergeCell ref="V73:X73"/>
    <mergeCell ref="V75:X75"/>
    <mergeCell ref="N21:P21"/>
    <mergeCell ref="H27:K27"/>
    <mergeCell ref="N27:P27"/>
    <mergeCell ref="A5:O5"/>
    <mergeCell ref="A6:O6"/>
    <mergeCell ref="B7:C7"/>
    <mergeCell ref="H7:K7"/>
    <mergeCell ref="L7:M7"/>
    <mergeCell ref="N7:P7"/>
    <mergeCell ref="N14:O14"/>
    <mergeCell ref="B20:C20"/>
    <mergeCell ref="V72:X72"/>
    <mergeCell ref="H54:K54"/>
    <mergeCell ref="H58:K58"/>
    <mergeCell ref="H59:K59"/>
    <mergeCell ref="B54:C54"/>
    <mergeCell ref="B56:C56"/>
    <mergeCell ref="B57:C57"/>
    <mergeCell ref="H18:K18"/>
    <mergeCell ref="B37:C37"/>
    <mergeCell ref="B27:C27"/>
    <mergeCell ref="B45:C45"/>
    <mergeCell ref="H8:K8"/>
    <mergeCell ref="H28:K28"/>
    <mergeCell ref="B25:C25"/>
    <mergeCell ref="N25:P25"/>
    <mergeCell ref="B26:C26"/>
    <mergeCell ref="N26:P26"/>
    <mergeCell ref="N28:O28"/>
    <mergeCell ref="B22:C22"/>
    <mergeCell ref="R8:AF8"/>
    <mergeCell ref="H9:K9"/>
    <mergeCell ref="L9:M9"/>
    <mergeCell ref="H10:K10"/>
    <mergeCell ref="L8:M8"/>
    <mergeCell ref="H17:K17"/>
    <mergeCell ref="H14:K14"/>
    <mergeCell ref="H16:K16"/>
    <mergeCell ref="H11:K11"/>
    <mergeCell ref="H22:K22"/>
    <mergeCell ref="B23:C23"/>
    <mergeCell ref="N22:P22"/>
    <mergeCell ref="H23:K23"/>
    <mergeCell ref="V12:Y12"/>
    <mergeCell ref="H12:K12"/>
    <mergeCell ref="B14:C14"/>
    <mergeCell ref="H15:K15"/>
    <mergeCell ref="B15:C15"/>
    <mergeCell ref="N15:O15"/>
    <mergeCell ref="B12:C12"/>
    <mergeCell ref="B13:C13"/>
    <mergeCell ref="N45:P45"/>
    <mergeCell ref="N30:P30"/>
    <mergeCell ref="N31:P31"/>
    <mergeCell ref="B36:C36"/>
    <mergeCell ref="H36:K36"/>
    <mergeCell ref="N36:P36"/>
    <mergeCell ref="N41:O41"/>
    <mergeCell ref="N42:O42"/>
    <mergeCell ref="N38:O38"/>
    <mergeCell ref="B38:C38"/>
    <mergeCell ref="B63:C63"/>
    <mergeCell ref="H63:J63"/>
    <mergeCell ref="N63:P63"/>
    <mergeCell ref="H55:J55"/>
    <mergeCell ref="N57:O57"/>
    <mergeCell ref="B62:C62"/>
    <mergeCell ref="B58:C58"/>
    <mergeCell ref="B46:C46"/>
    <mergeCell ref="H46:K46"/>
    <mergeCell ref="B47:C47"/>
    <mergeCell ref="H47:K47"/>
    <mergeCell ref="N54:O54"/>
    <mergeCell ref="N55:O55"/>
    <mergeCell ref="N47:P47"/>
    <mergeCell ref="B52:C52"/>
    <mergeCell ref="N52:P52"/>
    <mergeCell ref="B53:C53"/>
    <mergeCell ref="H53:K53"/>
    <mergeCell ref="N53:P53"/>
    <mergeCell ref="H50:K50"/>
    <mergeCell ref="N50:O50"/>
    <mergeCell ref="H51:K51"/>
    <mergeCell ref="N51:P51"/>
    <mergeCell ref="H69:J69"/>
    <mergeCell ref="H70:J70"/>
    <mergeCell ref="H72:J72"/>
    <mergeCell ref="H75:J75"/>
    <mergeCell ref="B64:C64"/>
    <mergeCell ref="H64:J64"/>
    <mergeCell ref="N64:P64"/>
    <mergeCell ref="B65:C65"/>
    <mergeCell ref="H65:J65"/>
    <mergeCell ref="N65:P65"/>
    <mergeCell ref="H79:J79"/>
    <mergeCell ref="H78:J78"/>
    <mergeCell ref="H73:J73"/>
    <mergeCell ref="A81:O81"/>
    <mergeCell ref="A80:R80"/>
    <mergeCell ref="N73:P73"/>
    <mergeCell ref="N75:P75"/>
    <mergeCell ref="H71:J71"/>
    <mergeCell ref="H76:J76"/>
  </mergeCells>
  <phoneticPr fontId="18" type="noConversion"/>
  <pageMargins left="0.55118110236220474" right="0.15748031496062992" top="0.59055118110236227" bottom="0.39370078740157483" header="0.31496062992125984" footer="0.51181102362204722"/>
  <pageSetup paperSize="9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workbookViewId="0">
      <selection activeCell="B19" sqref="B19:C19"/>
    </sheetView>
  </sheetViews>
  <sheetFormatPr defaultRowHeight="15"/>
  <cols>
    <col min="1" max="1" width="6.7109375" customWidth="1"/>
    <col min="2" max="2" width="5.85546875" customWidth="1"/>
    <col min="3" max="3" width="11.42578125" customWidth="1"/>
    <col min="4" max="4" width="7.28515625" customWidth="1"/>
    <col min="5" max="5" width="8.28515625" customWidth="1"/>
  </cols>
  <sheetData>
    <row r="2" spans="1:5" ht="18.75">
      <c r="A2" s="8"/>
      <c r="B2" s="148">
        <v>2013</v>
      </c>
      <c r="C2" s="148"/>
      <c r="D2" s="149">
        <v>2012</v>
      </c>
      <c r="E2" s="150"/>
    </row>
    <row r="3" spans="1:5" ht="18.75">
      <c r="A3" s="8" t="s">
        <v>52</v>
      </c>
      <c r="B3" s="9">
        <v>1</v>
      </c>
      <c r="C3" s="9">
        <v>5</v>
      </c>
      <c r="D3" s="9">
        <v>1</v>
      </c>
      <c r="E3" s="9">
        <v>2</v>
      </c>
    </row>
    <row r="4" spans="1:5" ht="18.75">
      <c r="A4" s="8" t="s">
        <v>52</v>
      </c>
      <c r="B4" s="10"/>
      <c r="C4" s="10"/>
      <c r="D4" s="10">
        <v>1</v>
      </c>
      <c r="E4" s="10">
        <v>3</v>
      </c>
    </row>
    <row r="5" spans="1:5" ht="18.75">
      <c r="A5" s="8" t="s">
        <v>62</v>
      </c>
      <c r="B5" s="10">
        <v>1</v>
      </c>
      <c r="C5" s="10">
        <v>6</v>
      </c>
      <c r="D5" s="10">
        <v>1</v>
      </c>
      <c r="E5" s="10">
        <v>5</v>
      </c>
    </row>
    <row r="6" spans="1:5" ht="18.75">
      <c r="A6" s="8" t="s">
        <v>63</v>
      </c>
      <c r="B6" s="10">
        <v>1</v>
      </c>
      <c r="C6" s="10">
        <v>6</v>
      </c>
      <c r="D6" s="10">
        <v>1</v>
      </c>
      <c r="E6" s="10">
        <v>8</v>
      </c>
    </row>
    <row r="7" spans="1:5" ht="18.75">
      <c r="A7" s="8" t="s">
        <v>64</v>
      </c>
      <c r="B7" s="10">
        <v>1</v>
      </c>
      <c r="C7" s="10">
        <v>6</v>
      </c>
      <c r="D7" s="10">
        <f>-E7</f>
        <v>0</v>
      </c>
      <c r="E7" s="10">
        <v>0</v>
      </c>
    </row>
    <row r="8" spans="1:5" ht="18.75">
      <c r="A8" s="8" t="s">
        <v>65</v>
      </c>
      <c r="B8" s="10">
        <v>0</v>
      </c>
      <c r="C8" s="10">
        <v>0</v>
      </c>
      <c r="D8" s="10">
        <v>1</v>
      </c>
      <c r="E8" s="10">
        <v>6</v>
      </c>
    </row>
    <row r="9" spans="1:5" ht="18.75">
      <c r="A9" s="8" t="s">
        <v>39</v>
      </c>
      <c r="B9" s="10">
        <v>1</v>
      </c>
      <c r="C9" s="10">
        <v>21</v>
      </c>
      <c r="D9" s="10">
        <v>0</v>
      </c>
      <c r="E9" s="10">
        <v>0</v>
      </c>
    </row>
    <row r="10" spans="1:5" ht="18.75">
      <c r="A10" s="8" t="s">
        <v>66</v>
      </c>
      <c r="B10" s="10">
        <v>1</v>
      </c>
      <c r="C10" s="10">
        <v>19</v>
      </c>
      <c r="D10" s="10">
        <v>2</v>
      </c>
      <c r="E10" s="10">
        <v>31</v>
      </c>
    </row>
    <row r="11" spans="1:5" ht="18.75">
      <c r="A11" s="8" t="s">
        <v>67</v>
      </c>
      <c r="B11" s="10">
        <v>1</v>
      </c>
      <c r="C11" s="10">
        <v>12</v>
      </c>
      <c r="D11" s="10">
        <v>1</v>
      </c>
      <c r="E11" s="10">
        <v>17</v>
      </c>
    </row>
    <row r="12" spans="1:5" ht="18.75">
      <c r="A12" s="8" t="s">
        <v>68</v>
      </c>
      <c r="B12" s="10">
        <v>3</v>
      </c>
      <c r="C12" s="10">
        <v>50</v>
      </c>
      <c r="D12" s="10">
        <v>2</v>
      </c>
      <c r="E12" s="10">
        <v>28</v>
      </c>
    </row>
    <row r="13" spans="1:5" ht="18.75">
      <c r="A13" s="8" t="s">
        <v>69</v>
      </c>
      <c r="B13" s="10">
        <v>3</v>
      </c>
      <c r="C13" s="10">
        <v>61</v>
      </c>
      <c r="D13" s="10">
        <v>6</v>
      </c>
      <c r="E13" s="10">
        <v>108</v>
      </c>
    </row>
    <row r="14" spans="1:5" ht="18.75">
      <c r="A14" s="8" t="s">
        <v>70</v>
      </c>
      <c r="B14" s="10">
        <v>11</v>
      </c>
      <c r="C14" s="10">
        <v>243</v>
      </c>
      <c r="D14" s="10">
        <v>6</v>
      </c>
      <c r="E14" s="10">
        <v>105</v>
      </c>
    </row>
    <row r="15" spans="1:5" ht="18.75">
      <c r="A15" s="8" t="s">
        <v>71</v>
      </c>
      <c r="B15" s="10">
        <v>12</v>
      </c>
      <c r="C15" s="10">
        <v>277</v>
      </c>
      <c r="D15" s="10">
        <v>22</v>
      </c>
      <c r="E15" s="10">
        <v>393</v>
      </c>
    </row>
    <row r="16" spans="1:5" ht="18.75">
      <c r="A16" s="8"/>
      <c r="B16" s="8">
        <v>36</v>
      </c>
      <c r="C16" s="8">
        <v>706</v>
      </c>
      <c r="D16" s="8">
        <v>44</v>
      </c>
      <c r="E16" s="8">
        <v>706</v>
      </c>
    </row>
    <row r="17" spans="1:5" ht="18.75">
      <c r="A17" s="7"/>
      <c r="B17" s="7"/>
      <c r="C17" s="7"/>
      <c r="D17" s="7"/>
      <c r="E17" s="7"/>
    </row>
    <row r="19" spans="1:5" ht="18.75">
      <c r="A19" s="20"/>
      <c r="B19" s="151"/>
      <c r="C19" s="151"/>
      <c r="D19" s="151"/>
      <c r="E19" s="151"/>
    </row>
    <row r="20" spans="1:5" ht="18.75">
      <c r="A20" s="20"/>
      <c r="B20" s="21"/>
      <c r="C20" s="21"/>
      <c r="D20" s="21"/>
      <c r="E20" s="21"/>
    </row>
    <row r="21" spans="1:5" ht="18.75">
      <c r="A21" s="20"/>
      <c r="B21" s="22"/>
      <c r="C21" s="22"/>
      <c r="D21" s="22"/>
      <c r="E21" s="22"/>
    </row>
    <row r="22" spans="1:5" ht="18.75">
      <c r="A22" s="20"/>
      <c r="B22" s="22"/>
      <c r="C22" s="22"/>
      <c r="D22" s="22"/>
      <c r="E22" s="22"/>
    </row>
    <row r="23" spans="1:5" ht="18.75">
      <c r="A23" s="20"/>
      <c r="B23" s="22"/>
      <c r="C23" s="22"/>
      <c r="D23" s="22"/>
      <c r="E23" s="22"/>
    </row>
    <row r="24" spans="1:5" ht="18.75">
      <c r="A24" s="20"/>
      <c r="B24" s="22"/>
      <c r="C24" s="22"/>
      <c r="D24" s="22"/>
      <c r="E24" s="22"/>
    </row>
    <row r="25" spans="1:5" ht="18.75">
      <c r="A25" s="20"/>
      <c r="B25" s="22"/>
      <c r="C25" s="22"/>
      <c r="D25" s="22"/>
      <c r="E25" s="22"/>
    </row>
    <row r="26" spans="1:5" ht="18.75">
      <c r="A26" s="20"/>
      <c r="B26" s="22"/>
      <c r="C26" s="22"/>
      <c r="D26" s="22"/>
      <c r="E26" s="22"/>
    </row>
    <row r="27" spans="1:5" ht="18.75">
      <c r="A27" s="20"/>
      <c r="B27" s="22"/>
      <c r="C27" s="22"/>
      <c r="D27" s="22"/>
      <c r="E27" s="22"/>
    </row>
    <row r="28" spans="1:5" ht="18.75">
      <c r="A28" s="20"/>
      <c r="B28" s="22"/>
      <c r="C28" s="22"/>
      <c r="D28" s="22"/>
      <c r="E28" s="22"/>
    </row>
    <row r="29" spans="1:5" ht="18.75">
      <c r="A29" s="20"/>
      <c r="B29" s="22"/>
      <c r="C29" s="22"/>
      <c r="D29" s="22"/>
      <c r="E29" s="22"/>
    </row>
    <row r="30" spans="1:5" ht="18.75">
      <c r="A30" s="20"/>
      <c r="B30" s="22"/>
      <c r="C30" s="22"/>
      <c r="D30" s="22"/>
      <c r="E30" s="22"/>
    </row>
    <row r="31" spans="1:5" ht="18.75">
      <c r="A31" s="20"/>
      <c r="B31" s="22"/>
      <c r="C31" s="22"/>
      <c r="D31" s="22"/>
      <c r="E31" s="22"/>
    </row>
    <row r="32" spans="1:5" ht="18.75">
      <c r="A32" s="20"/>
      <c r="B32" s="20"/>
      <c r="C32" s="20"/>
      <c r="D32" s="20"/>
      <c r="E32" s="20"/>
    </row>
  </sheetData>
  <mergeCells count="4">
    <mergeCell ref="B2:C2"/>
    <mergeCell ref="D2:E2"/>
    <mergeCell ref="B19:C19"/>
    <mergeCell ref="D19:E19"/>
  </mergeCells>
  <phoneticPr fontId="1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workbookViewId="0">
      <selection activeCell="J12" sqref="J12"/>
    </sheetView>
  </sheetViews>
  <sheetFormatPr defaultRowHeight="15"/>
  <cols>
    <col min="1" max="1" width="3.140625" customWidth="1"/>
    <col min="2" max="2" width="16" customWidth="1"/>
    <col min="3" max="3" width="8" customWidth="1"/>
    <col min="4" max="4" width="6.28515625" customWidth="1"/>
    <col min="5" max="5" width="7.140625" customWidth="1"/>
    <col min="7" max="7" width="9.7109375" customWidth="1"/>
    <col min="8" max="8" width="14.7109375" customWidth="1"/>
  </cols>
  <sheetData>
    <row r="1" spans="1:8" ht="22.5" customHeight="1">
      <c r="A1" s="155" t="s">
        <v>133</v>
      </c>
      <c r="B1" s="155"/>
      <c r="C1" s="155"/>
      <c r="D1" s="155"/>
      <c r="E1" s="155"/>
      <c r="F1" s="155"/>
      <c r="G1" s="155"/>
      <c r="H1" s="155"/>
    </row>
    <row r="2" spans="1:8" ht="16.5" customHeight="1">
      <c r="A2" s="12" t="s">
        <v>115</v>
      </c>
      <c r="B2" s="12" t="s">
        <v>116</v>
      </c>
      <c r="C2" s="12" t="s">
        <v>3</v>
      </c>
      <c r="D2" s="12" t="s">
        <v>118</v>
      </c>
      <c r="E2" s="12" t="s">
        <v>117</v>
      </c>
      <c r="F2" s="12" t="s">
        <v>119</v>
      </c>
      <c r="G2" s="12" t="s">
        <v>120</v>
      </c>
      <c r="H2" s="12" t="s">
        <v>127</v>
      </c>
    </row>
    <row r="3" spans="1:8">
      <c r="A3" s="12">
        <v>1</v>
      </c>
      <c r="B3" s="12" t="s">
        <v>72</v>
      </c>
      <c r="C3" s="12" t="s">
        <v>73</v>
      </c>
      <c r="D3" s="12">
        <v>2</v>
      </c>
      <c r="E3" s="12">
        <v>20</v>
      </c>
      <c r="F3" s="12"/>
      <c r="G3" s="12"/>
      <c r="H3" s="12" t="s">
        <v>128</v>
      </c>
    </row>
    <row r="4" spans="1:8">
      <c r="A4" s="152"/>
      <c r="B4" s="152"/>
      <c r="C4" s="12" t="s">
        <v>74</v>
      </c>
      <c r="D4" s="12">
        <v>3</v>
      </c>
      <c r="E4" s="12">
        <v>16</v>
      </c>
      <c r="F4" s="12"/>
      <c r="G4" s="12"/>
      <c r="H4" s="12" t="s">
        <v>130</v>
      </c>
    </row>
    <row r="5" spans="1:8" ht="15" customHeight="1">
      <c r="A5" s="154"/>
      <c r="B5" s="154"/>
      <c r="C5" s="12"/>
      <c r="D5" s="12"/>
      <c r="E5" s="13">
        <v>36</v>
      </c>
      <c r="F5" s="12" t="s">
        <v>121</v>
      </c>
      <c r="G5" s="12">
        <v>18440</v>
      </c>
      <c r="H5" s="12"/>
    </row>
    <row r="6" spans="1:8">
      <c r="A6" s="12">
        <v>2</v>
      </c>
      <c r="B6" s="12" t="s">
        <v>75</v>
      </c>
      <c r="C6" s="12" t="s">
        <v>74</v>
      </c>
      <c r="D6" s="12"/>
      <c r="E6" s="13">
        <v>16</v>
      </c>
      <c r="F6" s="12" t="s">
        <v>122</v>
      </c>
      <c r="G6" s="12">
        <v>6148</v>
      </c>
      <c r="H6" s="12" t="s">
        <v>135</v>
      </c>
    </row>
    <row r="7" spans="1:8">
      <c r="A7" s="12">
        <v>3</v>
      </c>
      <c r="B7" s="12" t="s">
        <v>151</v>
      </c>
      <c r="C7" s="12" t="s">
        <v>77</v>
      </c>
      <c r="D7" s="12">
        <v>5</v>
      </c>
      <c r="E7" s="12">
        <v>20</v>
      </c>
      <c r="F7" s="12"/>
      <c r="G7" s="12"/>
      <c r="H7" s="12" t="s">
        <v>136</v>
      </c>
    </row>
    <row r="8" spans="1:8">
      <c r="A8" s="152"/>
      <c r="B8" s="152"/>
      <c r="C8" s="12" t="s">
        <v>78</v>
      </c>
      <c r="D8" s="12">
        <v>8</v>
      </c>
      <c r="E8" s="12">
        <v>8</v>
      </c>
      <c r="F8" s="12"/>
      <c r="G8" s="12"/>
      <c r="H8" s="12" t="s">
        <v>130</v>
      </c>
    </row>
    <row r="9" spans="1:8">
      <c r="A9" s="154"/>
      <c r="B9" s="154"/>
      <c r="C9" s="12"/>
      <c r="D9" s="12"/>
      <c r="E9" s="13">
        <v>28</v>
      </c>
      <c r="F9" s="12" t="s">
        <v>123</v>
      </c>
      <c r="G9" s="12">
        <v>12944</v>
      </c>
      <c r="H9" s="12"/>
    </row>
    <row r="10" spans="1:8">
      <c r="A10" s="12">
        <v>3</v>
      </c>
      <c r="B10" s="12" t="s">
        <v>79</v>
      </c>
      <c r="C10" s="12" t="s">
        <v>77</v>
      </c>
      <c r="D10" s="12"/>
      <c r="E10" s="12">
        <v>3</v>
      </c>
      <c r="F10" s="12"/>
      <c r="G10" s="12"/>
      <c r="H10" s="12" t="s">
        <v>128</v>
      </c>
    </row>
    <row r="11" spans="1:8">
      <c r="A11" s="152"/>
      <c r="B11" s="152"/>
      <c r="C11" s="12" t="s">
        <v>81</v>
      </c>
      <c r="D11" s="12"/>
      <c r="E11" s="12">
        <v>15</v>
      </c>
      <c r="F11" s="12"/>
      <c r="G11" s="12"/>
      <c r="H11" s="12"/>
    </row>
    <row r="12" spans="1:8">
      <c r="A12" s="154"/>
      <c r="B12" s="154"/>
      <c r="C12" s="12"/>
      <c r="D12" s="12"/>
      <c r="E12" s="13">
        <v>18</v>
      </c>
      <c r="F12" s="12" t="s">
        <v>124</v>
      </c>
      <c r="G12" s="12">
        <v>6455</v>
      </c>
      <c r="H12" s="12"/>
    </row>
    <row r="13" spans="1:8">
      <c r="A13" s="12">
        <v>4</v>
      </c>
      <c r="B13" s="12" t="s">
        <v>80</v>
      </c>
      <c r="C13" s="12" t="s">
        <v>82</v>
      </c>
      <c r="D13" s="12">
        <v>6</v>
      </c>
      <c r="E13" s="12">
        <v>20</v>
      </c>
      <c r="F13" s="12"/>
      <c r="G13" s="12"/>
      <c r="H13" s="12" t="s">
        <v>129</v>
      </c>
    </row>
    <row r="14" spans="1:8">
      <c r="A14" s="152"/>
      <c r="B14" s="152"/>
      <c r="C14" s="12" t="s">
        <v>83</v>
      </c>
      <c r="D14" s="12">
        <v>13</v>
      </c>
      <c r="E14" s="12">
        <v>16</v>
      </c>
      <c r="F14" s="12"/>
      <c r="G14" s="12"/>
      <c r="H14" s="12"/>
    </row>
    <row r="15" spans="1:8">
      <c r="A15" s="154"/>
      <c r="B15" s="154"/>
      <c r="C15" s="12"/>
      <c r="D15" s="12"/>
      <c r="E15" s="13">
        <v>36</v>
      </c>
      <c r="F15" s="12" t="s">
        <v>124</v>
      </c>
      <c r="G15" s="12">
        <v>12930</v>
      </c>
      <c r="H15" s="12"/>
    </row>
    <row r="16" spans="1:8">
      <c r="A16" s="12">
        <v>5</v>
      </c>
      <c r="B16" s="12" t="s">
        <v>84</v>
      </c>
      <c r="C16" s="12" t="s">
        <v>83</v>
      </c>
      <c r="D16" s="12">
        <v>18</v>
      </c>
      <c r="E16" s="12">
        <v>16</v>
      </c>
      <c r="F16" s="12"/>
      <c r="G16" s="12"/>
      <c r="H16" s="12" t="s">
        <v>134</v>
      </c>
    </row>
    <row r="17" spans="1:15">
      <c r="A17" s="152"/>
      <c r="B17" s="152"/>
      <c r="C17" s="12" t="s">
        <v>85</v>
      </c>
      <c r="D17" s="12">
        <v>19</v>
      </c>
      <c r="E17" s="12">
        <v>8</v>
      </c>
      <c r="F17" s="12"/>
      <c r="G17" s="12"/>
      <c r="H17" s="12" t="s">
        <v>130</v>
      </c>
    </row>
    <row r="18" spans="1:15">
      <c r="A18" s="153"/>
      <c r="B18" s="153"/>
      <c r="C18" s="12" t="s">
        <v>86</v>
      </c>
      <c r="D18" s="12">
        <v>16</v>
      </c>
      <c r="E18" s="12">
        <v>6</v>
      </c>
      <c r="F18" s="12"/>
      <c r="G18" s="12"/>
      <c r="H18" s="12"/>
    </row>
    <row r="19" spans="1:15">
      <c r="A19" s="154"/>
      <c r="B19" s="154"/>
      <c r="C19" s="12"/>
      <c r="D19" s="12"/>
      <c r="E19" s="13">
        <f>SUM(E16:E18)</f>
        <v>30</v>
      </c>
      <c r="F19" s="12" t="s">
        <v>121</v>
      </c>
      <c r="G19" s="12">
        <v>15370</v>
      </c>
      <c r="H19" s="12"/>
    </row>
    <row r="20" spans="1:15">
      <c r="A20" s="12">
        <v>6</v>
      </c>
      <c r="B20" s="12" t="s">
        <v>87</v>
      </c>
      <c r="C20" s="12" t="s">
        <v>88</v>
      </c>
      <c r="D20" s="12">
        <v>17</v>
      </c>
      <c r="E20" s="12">
        <v>14</v>
      </c>
      <c r="F20" s="12"/>
      <c r="G20" s="12"/>
      <c r="H20" s="12" t="s">
        <v>128</v>
      </c>
    </row>
    <row r="21" spans="1:15">
      <c r="A21" s="152"/>
      <c r="B21" s="152"/>
      <c r="C21" s="12" t="s">
        <v>89</v>
      </c>
      <c r="D21" s="12">
        <v>18</v>
      </c>
      <c r="E21" s="12">
        <v>9</v>
      </c>
      <c r="F21" s="12"/>
      <c r="G21" s="12"/>
      <c r="H21" s="12" t="s">
        <v>131</v>
      </c>
    </row>
    <row r="22" spans="1:15">
      <c r="A22" s="153"/>
      <c r="B22" s="153"/>
      <c r="C22" s="12" t="s">
        <v>85</v>
      </c>
      <c r="D22" s="12">
        <v>18</v>
      </c>
      <c r="E22" s="12">
        <v>8</v>
      </c>
      <c r="F22" s="12"/>
      <c r="G22" s="12"/>
      <c r="H22" s="12"/>
    </row>
    <row r="23" spans="1:15">
      <c r="A23" s="154"/>
      <c r="B23" s="154"/>
      <c r="C23" s="12"/>
      <c r="D23" s="12"/>
      <c r="E23" s="13">
        <f>SUM(E20:E22)</f>
        <v>31</v>
      </c>
      <c r="F23" s="12" t="s">
        <v>122</v>
      </c>
      <c r="G23" s="12">
        <v>11912</v>
      </c>
      <c r="H23" s="12"/>
      <c r="O23" t="s">
        <v>153</v>
      </c>
    </row>
    <row r="24" spans="1:15">
      <c r="A24" s="12">
        <v>7</v>
      </c>
      <c r="B24" s="12" t="s">
        <v>90</v>
      </c>
      <c r="C24" s="12" t="s">
        <v>91</v>
      </c>
      <c r="D24" s="12">
        <v>14</v>
      </c>
      <c r="E24" s="12">
        <v>12</v>
      </c>
      <c r="F24" s="12"/>
      <c r="G24" s="12"/>
      <c r="H24" s="12" t="s">
        <v>128</v>
      </c>
    </row>
    <row r="25" spans="1:15">
      <c r="A25" s="152"/>
      <c r="B25" s="152"/>
      <c r="C25" s="12" t="s">
        <v>89</v>
      </c>
      <c r="D25" s="12">
        <v>21</v>
      </c>
      <c r="E25" s="12">
        <v>9</v>
      </c>
      <c r="F25" s="12"/>
      <c r="G25" s="12"/>
      <c r="H25" s="12"/>
    </row>
    <row r="26" spans="1:15">
      <c r="A26" s="153"/>
      <c r="B26" s="153"/>
      <c r="C26" s="12" t="s">
        <v>86</v>
      </c>
      <c r="D26" s="12">
        <v>16</v>
      </c>
      <c r="E26" s="12">
        <v>6</v>
      </c>
      <c r="F26" s="12"/>
      <c r="G26" s="12"/>
      <c r="H26" s="12"/>
    </row>
    <row r="27" spans="1:15">
      <c r="A27" s="154"/>
      <c r="B27" s="154"/>
      <c r="C27" s="12"/>
      <c r="D27" s="12"/>
      <c r="E27" s="13">
        <f>SUM(E24:E26)</f>
        <v>27</v>
      </c>
      <c r="F27" s="12" t="s">
        <v>124</v>
      </c>
      <c r="G27" s="12">
        <v>9682</v>
      </c>
      <c r="H27" s="12"/>
    </row>
    <row r="28" spans="1:15">
      <c r="A28" s="12">
        <v>8</v>
      </c>
      <c r="B28" s="12" t="s">
        <v>92</v>
      </c>
      <c r="C28" s="12" t="s">
        <v>93</v>
      </c>
      <c r="D28" s="12">
        <v>14</v>
      </c>
      <c r="E28" s="12">
        <v>12</v>
      </c>
      <c r="F28" s="12"/>
      <c r="G28" s="12"/>
      <c r="H28" s="12" t="s">
        <v>134</v>
      </c>
    </row>
    <row r="29" spans="1:15">
      <c r="A29" s="152"/>
      <c r="B29" s="152"/>
      <c r="C29" s="12" t="s">
        <v>94</v>
      </c>
      <c r="D29" s="12">
        <v>14</v>
      </c>
      <c r="E29" s="12">
        <v>8</v>
      </c>
      <c r="F29" s="12"/>
      <c r="G29" s="12"/>
      <c r="H29" s="12" t="s">
        <v>132</v>
      </c>
    </row>
    <row r="30" spans="1:15">
      <c r="A30" s="153"/>
      <c r="B30" s="153"/>
      <c r="C30" s="12" t="s">
        <v>95</v>
      </c>
      <c r="D30" s="12">
        <v>17</v>
      </c>
      <c r="E30" s="12">
        <v>8</v>
      </c>
      <c r="F30" s="12"/>
      <c r="G30" s="12"/>
      <c r="H30" s="12"/>
    </row>
    <row r="31" spans="1:15">
      <c r="A31" s="153"/>
      <c r="B31" s="153"/>
      <c r="C31" s="12" t="s">
        <v>86</v>
      </c>
      <c r="D31" s="12">
        <v>25</v>
      </c>
      <c r="E31" s="12">
        <v>6</v>
      </c>
      <c r="F31" s="12"/>
      <c r="G31" s="12"/>
      <c r="H31" s="12"/>
    </row>
    <row r="32" spans="1:15">
      <c r="A32" s="154"/>
      <c r="B32" s="154"/>
      <c r="C32" s="12"/>
      <c r="D32" s="12"/>
      <c r="E32" s="13">
        <f>SUM(E28:E31)</f>
        <v>34</v>
      </c>
      <c r="F32" s="12" t="s">
        <v>121</v>
      </c>
      <c r="G32" s="12">
        <v>17419</v>
      </c>
      <c r="H32" s="12"/>
    </row>
    <row r="33" spans="1:8">
      <c r="A33" s="12">
        <v>9</v>
      </c>
      <c r="B33" s="12" t="s">
        <v>96</v>
      </c>
      <c r="C33" s="12" t="s">
        <v>97</v>
      </c>
      <c r="D33" s="12">
        <v>17</v>
      </c>
      <c r="E33" s="12">
        <v>9</v>
      </c>
      <c r="F33" s="12"/>
      <c r="G33" s="12"/>
      <c r="H33" s="12" t="s">
        <v>128</v>
      </c>
    </row>
    <row r="34" spans="1:8">
      <c r="A34" s="152"/>
      <c r="B34" s="152"/>
      <c r="C34" s="12" t="s">
        <v>98</v>
      </c>
      <c r="D34" s="12">
        <v>20</v>
      </c>
      <c r="E34" s="12">
        <v>9</v>
      </c>
      <c r="F34" s="12"/>
      <c r="G34" s="12"/>
      <c r="H34" s="12"/>
    </row>
    <row r="35" spans="1:8">
      <c r="A35" s="153"/>
      <c r="B35" s="153"/>
      <c r="C35" s="12" t="s">
        <v>99</v>
      </c>
      <c r="D35" s="12">
        <v>24</v>
      </c>
      <c r="E35" s="12">
        <v>6</v>
      </c>
      <c r="F35" s="12"/>
      <c r="G35" s="12"/>
      <c r="H35" s="12"/>
    </row>
    <row r="36" spans="1:8">
      <c r="A36" s="153"/>
      <c r="B36" s="153"/>
      <c r="C36" s="12" t="s">
        <v>100</v>
      </c>
      <c r="D36" s="12">
        <v>23</v>
      </c>
      <c r="E36" s="12">
        <v>6</v>
      </c>
      <c r="F36" s="12"/>
      <c r="G36" s="12"/>
      <c r="H36" s="12"/>
    </row>
    <row r="37" spans="1:8">
      <c r="A37" s="153"/>
      <c r="B37" s="153"/>
      <c r="C37" s="12" t="s">
        <v>101</v>
      </c>
      <c r="D37" s="12">
        <v>15</v>
      </c>
      <c r="E37" s="12">
        <v>6</v>
      </c>
      <c r="F37" s="12"/>
      <c r="G37" s="12"/>
      <c r="H37" s="12"/>
    </row>
    <row r="38" spans="1:8">
      <c r="A38" s="154"/>
      <c r="B38" s="154"/>
      <c r="C38" s="12"/>
      <c r="D38" s="12"/>
      <c r="E38" s="13">
        <f>SUM(E33:E37)</f>
        <v>36</v>
      </c>
      <c r="F38" s="12" t="s">
        <v>124</v>
      </c>
      <c r="G38" s="12">
        <v>12910</v>
      </c>
      <c r="H38" s="12"/>
    </row>
    <row r="39" spans="1:8">
      <c r="A39" s="12">
        <v>10</v>
      </c>
      <c r="B39" s="12" t="s">
        <v>102</v>
      </c>
      <c r="C39" s="12" t="s">
        <v>85</v>
      </c>
      <c r="D39" s="12">
        <v>15</v>
      </c>
      <c r="E39" s="12">
        <v>8</v>
      </c>
      <c r="F39" s="12"/>
      <c r="G39" s="12"/>
      <c r="H39" s="12" t="s">
        <v>136</v>
      </c>
    </row>
    <row r="40" spans="1:8" ht="11.25" customHeight="1">
      <c r="A40" s="152"/>
      <c r="B40" s="152"/>
      <c r="C40" s="12" t="s">
        <v>99</v>
      </c>
      <c r="D40" s="12">
        <v>17</v>
      </c>
      <c r="E40" s="12">
        <v>6</v>
      </c>
      <c r="F40" s="12"/>
      <c r="G40" s="12"/>
      <c r="H40" s="12"/>
    </row>
    <row r="41" spans="1:8" ht="11.25" customHeight="1">
      <c r="A41" s="153"/>
      <c r="B41" s="153"/>
      <c r="C41" s="12" t="s">
        <v>100</v>
      </c>
      <c r="D41" s="12">
        <v>17</v>
      </c>
      <c r="E41" s="12">
        <v>6</v>
      </c>
      <c r="F41" s="12"/>
      <c r="G41" s="12"/>
      <c r="H41" s="12"/>
    </row>
    <row r="42" spans="1:8" ht="12.75" customHeight="1">
      <c r="A42" s="154"/>
      <c r="B42" s="154"/>
      <c r="C42" s="12"/>
      <c r="D42" s="12"/>
      <c r="E42" s="13">
        <f>SUM(E39:E41)</f>
        <v>20</v>
      </c>
      <c r="F42" s="12" t="s">
        <v>124</v>
      </c>
      <c r="G42" s="12">
        <v>7172</v>
      </c>
      <c r="H42" s="12"/>
    </row>
    <row r="43" spans="1:8" ht="11.25" customHeight="1">
      <c r="A43" s="12">
        <v>11</v>
      </c>
      <c r="B43" s="12" t="s">
        <v>103</v>
      </c>
      <c r="C43" s="12" t="s">
        <v>85</v>
      </c>
      <c r="D43" s="12">
        <v>22</v>
      </c>
      <c r="E43" s="12">
        <v>8</v>
      </c>
      <c r="F43" s="12"/>
      <c r="G43" s="12"/>
      <c r="H43" s="12" t="s">
        <v>128</v>
      </c>
    </row>
    <row r="44" spans="1:8" ht="11.25" customHeight="1">
      <c r="A44" s="152"/>
      <c r="B44" s="152"/>
      <c r="C44" s="12" t="s">
        <v>86</v>
      </c>
      <c r="D44" s="12">
        <v>15</v>
      </c>
      <c r="E44" s="12">
        <v>6</v>
      </c>
      <c r="F44" s="12"/>
      <c r="G44" s="12"/>
      <c r="H44" s="12" t="s">
        <v>126</v>
      </c>
    </row>
    <row r="45" spans="1:8" ht="12" customHeight="1">
      <c r="A45" s="154"/>
      <c r="B45" s="154"/>
      <c r="C45" s="12"/>
      <c r="D45" s="12"/>
      <c r="E45" s="13">
        <v>14</v>
      </c>
      <c r="F45" s="12" t="s">
        <v>125</v>
      </c>
      <c r="G45" s="12">
        <v>5200</v>
      </c>
      <c r="H45" s="12"/>
    </row>
    <row r="46" spans="1:8" ht="11.25" customHeight="1">
      <c r="A46" s="12">
        <v>12</v>
      </c>
      <c r="B46" s="12" t="s">
        <v>104</v>
      </c>
      <c r="C46" s="12" t="s">
        <v>99</v>
      </c>
      <c r="D46" s="12">
        <v>15</v>
      </c>
      <c r="E46" s="12">
        <v>6</v>
      </c>
      <c r="F46" s="12"/>
      <c r="G46" s="12"/>
      <c r="H46" s="12" t="s">
        <v>138</v>
      </c>
    </row>
    <row r="47" spans="1:8" ht="12" customHeight="1">
      <c r="A47" s="152"/>
      <c r="B47" s="152"/>
      <c r="C47" s="12" t="s">
        <v>100</v>
      </c>
      <c r="D47" s="12">
        <v>15</v>
      </c>
      <c r="E47" s="12">
        <v>6</v>
      </c>
      <c r="F47" s="12"/>
      <c r="G47" s="12"/>
      <c r="H47" s="12"/>
    </row>
    <row r="48" spans="1:8" ht="11.25" customHeight="1">
      <c r="A48" s="154"/>
      <c r="B48" s="154"/>
      <c r="C48" s="12"/>
      <c r="D48" s="12"/>
      <c r="E48" s="13">
        <v>12</v>
      </c>
      <c r="F48" s="12" t="s">
        <v>124</v>
      </c>
      <c r="G48" s="12">
        <v>4303</v>
      </c>
      <c r="H48" s="12"/>
    </row>
    <row r="49" spans="1:8">
      <c r="A49" s="12">
        <v>13</v>
      </c>
      <c r="B49" s="12" t="s">
        <v>105</v>
      </c>
      <c r="C49" s="12" t="s">
        <v>89</v>
      </c>
      <c r="D49" s="12">
        <v>13</v>
      </c>
      <c r="E49" s="12">
        <v>9</v>
      </c>
      <c r="F49" s="12"/>
      <c r="G49" s="12"/>
      <c r="H49" s="12" t="s">
        <v>128</v>
      </c>
    </row>
    <row r="50" spans="1:8">
      <c r="A50" s="152"/>
      <c r="B50" s="152"/>
      <c r="C50" s="12" t="s">
        <v>86</v>
      </c>
      <c r="D50" s="12">
        <v>28</v>
      </c>
      <c r="E50" s="12">
        <v>6</v>
      </c>
      <c r="F50" s="12"/>
      <c r="G50" s="12"/>
      <c r="H50" s="12"/>
    </row>
    <row r="51" spans="1:8">
      <c r="A51" s="154"/>
      <c r="B51" s="154"/>
      <c r="C51" s="12"/>
      <c r="D51" s="12"/>
      <c r="E51" s="13">
        <v>15</v>
      </c>
      <c r="F51" s="12" t="s">
        <v>124</v>
      </c>
      <c r="G51" s="12">
        <v>5379</v>
      </c>
      <c r="H51" s="12"/>
    </row>
    <row r="52" spans="1:8">
      <c r="A52" s="12">
        <v>14</v>
      </c>
      <c r="B52" s="12" t="s">
        <v>106</v>
      </c>
      <c r="C52" s="12" t="s">
        <v>89</v>
      </c>
      <c r="D52" s="12">
        <v>19</v>
      </c>
      <c r="E52" s="12">
        <v>9</v>
      </c>
      <c r="F52" s="12"/>
      <c r="G52" s="12"/>
      <c r="H52" s="12" t="s">
        <v>128</v>
      </c>
    </row>
    <row r="53" spans="1:8">
      <c r="A53" s="152"/>
      <c r="B53" s="152"/>
      <c r="C53" s="12" t="s">
        <v>86</v>
      </c>
      <c r="D53" s="12">
        <v>15</v>
      </c>
      <c r="E53" s="12">
        <v>6</v>
      </c>
      <c r="F53" s="12"/>
      <c r="G53" s="12"/>
      <c r="H53" s="12"/>
    </row>
    <row r="54" spans="1:8">
      <c r="A54" s="153"/>
      <c r="B54" s="153"/>
      <c r="C54" s="12" t="s">
        <v>99</v>
      </c>
      <c r="D54" s="12">
        <v>30</v>
      </c>
      <c r="E54" s="12">
        <v>6</v>
      </c>
      <c r="F54" s="12"/>
      <c r="G54" s="12"/>
      <c r="H54" s="12"/>
    </row>
    <row r="55" spans="1:8">
      <c r="A55" s="154"/>
      <c r="B55" s="154"/>
      <c r="C55" s="12"/>
      <c r="D55" s="12"/>
      <c r="E55" s="13">
        <f>SUM(E52:E54)</f>
        <v>21</v>
      </c>
      <c r="F55" s="12" t="s">
        <v>124</v>
      </c>
      <c r="G55" s="12">
        <v>9682</v>
      </c>
      <c r="H55" s="12"/>
    </row>
    <row r="56" spans="1:8">
      <c r="A56" s="12">
        <v>15</v>
      </c>
      <c r="B56" s="12" t="s">
        <v>107</v>
      </c>
      <c r="C56" s="12" t="s">
        <v>86</v>
      </c>
      <c r="D56" s="12">
        <v>15</v>
      </c>
      <c r="E56" s="13">
        <v>6</v>
      </c>
      <c r="F56" s="12" t="s">
        <v>124</v>
      </c>
      <c r="G56" s="12">
        <v>2151</v>
      </c>
      <c r="H56" s="12" t="s">
        <v>128</v>
      </c>
    </row>
    <row r="57" spans="1:8">
      <c r="A57" s="12">
        <v>16</v>
      </c>
      <c r="B57" s="12" t="s">
        <v>108</v>
      </c>
      <c r="C57" s="12" t="s">
        <v>86</v>
      </c>
      <c r="D57" s="12">
        <v>15</v>
      </c>
      <c r="E57" s="13">
        <v>6</v>
      </c>
      <c r="F57" s="12" t="s">
        <v>124</v>
      </c>
      <c r="G57" s="12">
        <v>2151</v>
      </c>
      <c r="H57" s="12" t="s">
        <v>128</v>
      </c>
    </row>
    <row r="58" spans="1:8">
      <c r="A58" s="12">
        <v>17</v>
      </c>
      <c r="B58" s="12" t="s">
        <v>109</v>
      </c>
      <c r="C58" s="12" t="s">
        <v>86</v>
      </c>
      <c r="D58" s="12">
        <v>16</v>
      </c>
      <c r="E58" s="13">
        <v>6</v>
      </c>
      <c r="F58" s="12" t="s">
        <v>124</v>
      </c>
      <c r="G58" s="12">
        <v>2151</v>
      </c>
      <c r="H58" s="12" t="s">
        <v>128</v>
      </c>
    </row>
    <row r="59" spans="1:8">
      <c r="A59" s="12">
        <v>18</v>
      </c>
      <c r="B59" s="12" t="s">
        <v>110</v>
      </c>
      <c r="C59" s="12" t="s">
        <v>86</v>
      </c>
      <c r="D59" s="12">
        <v>15</v>
      </c>
      <c r="E59" s="13">
        <v>6</v>
      </c>
      <c r="F59" s="12" t="s">
        <v>124</v>
      </c>
      <c r="G59" s="12">
        <v>2151</v>
      </c>
      <c r="H59" s="12" t="s">
        <v>128</v>
      </c>
    </row>
    <row r="60" spans="1:8">
      <c r="A60" s="12">
        <v>19</v>
      </c>
      <c r="B60" s="12" t="s">
        <v>111</v>
      </c>
      <c r="C60" s="12" t="s">
        <v>86</v>
      </c>
      <c r="D60" s="12">
        <v>16</v>
      </c>
      <c r="E60" s="13">
        <v>6</v>
      </c>
      <c r="F60" s="12" t="s">
        <v>124</v>
      </c>
      <c r="G60" s="12">
        <v>2151</v>
      </c>
      <c r="H60" s="12" t="s">
        <v>128</v>
      </c>
    </row>
    <row r="61" spans="1:8">
      <c r="A61" s="12">
        <v>20</v>
      </c>
      <c r="B61" s="12" t="s">
        <v>112</v>
      </c>
      <c r="C61" s="12" t="s">
        <v>86</v>
      </c>
      <c r="D61" s="12">
        <v>15</v>
      </c>
      <c r="E61" s="13">
        <v>6</v>
      </c>
      <c r="F61" s="12" t="s">
        <v>124</v>
      </c>
      <c r="G61" s="12">
        <v>2151</v>
      </c>
      <c r="H61" s="12" t="s">
        <v>128</v>
      </c>
    </row>
    <row r="62" spans="1:8">
      <c r="A62" s="12">
        <v>21</v>
      </c>
      <c r="B62" s="12" t="s">
        <v>113</v>
      </c>
      <c r="C62" s="12" t="s">
        <v>86</v>
      </c>
      <c r="D62" s="12">
        <v>15</v>
      </c>
      <c r="E62" s="13">
        <v>6</v>
      </c>
      <c r="F62" s="12" t="s">
        <v>124</v>
      </c>
      <c r="G62" s="12">
        <v>2151</v>
      </c>
      <c r="H62" s="12" t="s">
        <v>128</v>
      </c>
    </row>
    <row r="63" spans="1:8">
      <c r="A63" s="12">
        <v>22</v>
      </c>
      <c r="B63" s="12" t="s">
        <v>114</v>
      </c>
      <c r="C63" s="12" t="s">
        <v>86</v>
      </c>
      <c r="D63" s="12">
        <v>15</v>
      </c>
      <c r="E63" s="13">
        <v>6</v>
      </c>
      <c r="F63" s="12" t="s">
        <v>124</v>
      </c>
      <c r="G63" s="12">
        <v>2151</v>
      </c>
      <c r="H63" s="12" t="s">
        <v>128</v>
      </c>
    </row>
    <row r="64" spans="1:8">
      <c r="A64" s="11"/>
      <c r="B64" s="11"/>
      <c r="C64" s="11">
        <v>44</v>
      </c>
      <c r="D64" s="11">
        <f>SUM(D3:D63)</f>
        <v>706</v>
      </c>
      <c r="E64" s="11">
        <v>422</v>
      </c>
      <c r="F64" s="11"/>
      <c r="G64" s="11" t="s">
        <v>137</v>
      </c>
      <c r="H64" s="11"/>
    </row>
  </sheetData>
  <mergeCells count="29">
    <mergeCell ref="A1:H1"/>
    <mergeCell ref="B4:B5"/>
    <mergeCell ref="A4:A5"/>
    <mergeCell ref="B8:B9"/>
    <mergeCell ref="A8:A9"/>
    <mergeCell ref="B11:B12"/>
    <mergeCell ref="B14:B15"/>
    <mergeCell ref="A11:A12"/>
    <mergeCell ref="B47:B48"/>
    <mergeCell ref="A47:A48"/>
    <mergeCell ref="B25:B27"/>
    <mergeCell ref="B29:B32"/>
    <mergeCell ref="A25:A27"/>
    <mergeCell ref="A29:A32"/>
    <mergeCell ref="B34:B38"/>
    <mergeCell ref="A14:A15"/>
    <mergeCell ref="B17:B19"/>
    <mergeCell ref="A17:A19"/>
    <mergeCell ref="B21:B23"/>
    <mergeCell ref="A21:A23"/>
    <mergeCell ref="B53:B55"/>
    <mergeCell ref="A53:A55"/>
    <mergeCell ref="A34:A38"/>
    <mergeCell ref="B40:B42"/>
    <mergeCell ref="A40:A42"/>
    <mergeCell ref="B44:B45"/>
    <mergeCell ref="A44:A45"/>
    <mergeCell ref="B50:B51"/>
    <mergeCell ref="A50:A51"/>
  </mergeCells>
  <phoneticPr fontId="18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topLeftCell="D1" workbookViewId="0">
      <selection activeCell="J2" sqref="J2:T49"/>
    </sheetView>
  </sheetViews>
  <sheetFormatPr defaultRowHeight="15"/>
  <cols>
    <col min="1" max="1" width="3.140625" customWidth="1"/>
    <col min="2" max="2" width="16" customWidth="1"/>
    <col min="3" max="3" width="8" customWidth="1"/>
    <col min="4" max="4" width="6.28515625" customWidth="1"/>
    <col min="5" max="5" width="7.140625" customWidth="1"/>
    <col min="7" max="8" width="9.7109375" customWidth="1"/>
    <col min="10" max="10" width="4.85546875" customWidth="1"/>
    <col min="11" max="11" width="18.42578125" customWidth="1"/>
    <col min="16" max="16" width="11.28515625" style="23" customWidth="1"/>
  </cols>
  <sheetData>
    <row r="1" spans="1:20" ht="18.75">
      <c r="A1" s="19" t="s">
        <v>139</v>
      </c>
      <c r="B1" s="19"/>
      <c r="C1" s="19"/>
      <c r="D1" s="19"/>
      <c r="E1" s="19"/>
      <c r="F1" s="19"/>
      <c r="G1" s="19"/>
      <c r="H1" s="19"/>
    </row>
    <row r="2" spans="1:20">
      <c r="A2" s="12" t="s">
        <v>115</v>
      </c>
      <c r="B2" s="12" t="s">
        <v>116</v>
      </c>
      <c r="C2" s="12" t="s">
        <v>3</v>
      </c>
      <c r="D2" s="12" t="s">
        <v>118</v>
      </c>
      <c r="E2" s="12" t="s">
        <v>117</v>
      </c>
      <c r="F2" s="12" t="s">
        <v>119</v>
      </c>
      <c r="G2" s="12" t="s">
        <v>150</v>
      </c>
      <c r="H2" s="12" t="s">
        <v>120</v>
      </c>
      <c r="J2" s="12" t="s">
        <v>115</v>
      </c>
      <c r="K2" s="12" t="s">
        <v>116</v>
      </c>
      <c r="L2" s="12" t="s">
        <v>3</v>
      </c>
      <c r="M2" s="12" t="s">
        <v>118</v>
      </c>
      <c r="N2" s="12" t="s">
        <v>156</v>
      </c>
      <c r="O2" s="24" t="s">
        <v>157</v>
      </c>
      <c r="P2" s="24" t="s">
        <v>158</v>
      </c>
      <c r="Q2" s="12" t="s">
        <v>119</v>
      </c>
      <c r="R2" s="12" t="s">
        <v>150</v>
      </c>
      <c r="S2" s="12" t="s">
        <v>120</v>
      </c>
    </row>
    <row r="3" spans="1:20" ht="18.75" customHeight="1">
      <c r="A3" s="12">
        <v>1</v>
      </c>
      <c r="B3" s="12" t="s">
        <v>72</v>
      </c>
      <c r="C3" s="12" t="s">
        <v>73</v>
      </c>
      <c r="D3" s="12">
        <v>5</v>
      </c>
      <c r="E3" s="13">
        <v>16</v>
      </c>
      <c r="F3" s="12">
        <v>9.2219999999999995</v>
      </c>
      <c r="G3" s="12">
        <v>45</v>
      </c>
      <c r="H3" s="13">
        <v>12449</v>
      </c>
      <c r="J3" s="12">
        <v>1</v>
      </c>
      <c r="K3" s="12" t="s">
        <v>72</v>
      </c>
      <c r="L3" s="12" t="s">
        <v>73</v>
      </c>
      <c r="M3" s="12">
        <v>5</v>
      </c>
      <c r="N3" s="24">
        <f>O3+P3</f>
        <v>18</v>
      </c>
      <c r="O3" s="25">
        <v>18</v>
      </c>
      <c r="P3" s="25"/>
      <c r="Q3" s="12">
        <v>9.2219999999999995</v>
      </c>
      <c r="R3" s="12">
        <v>45</v>
      </c>
      <c r="S3" s="13">
        <v>10374</v>
      </c>
    </row>
    <row r="4" spans="1:20" ht="20.25" customHeight="1">
      <c r="A4" s="12">
        <v>2</v>
      </c>
      <c r="B4" s="12" t="s">
        <v>75</v>
      </c>
      <c r="C4" s="12" t="s">
        <v>154</v>
      </c>
      <c r="D4" s="12">
        <v>5</v>
      </c>
      <c r="E4" s="13">
        <v>16</v>
      </c>
      <c r="F4" s="12" t="s">
        <v>122</v>
      </c>
      <c r="G4" s="12">
        <v>45</v>
      </c>
      <c r="H4" s="13">
        <v>9337</v>
      </c>
      <c r="J4" s="12">
        <v>2</v>
      </c>
      <c r="K4" s="12" t="s">
        <v>75</v>
      </c>
      <c r="L4" s="12" t="s">
        <v>154</v>
      </c>
      <c r="M4" s="12"/>
      <c r="N4" s="24">
        <f t="shared" ref="N4:N48" si="0">O4+P4</f>
        <v>14</v>
      </c>
      <c r="O4" s="25">
        <v>8</v>
      </c>
      <c r="P4" s="26">
        <v>6</v>
      </c>
      <c r="Q4" s="12" t="s">
        <v>122</v>
      </c>
      <c r="R4" s="12">
        <v>45</v>
      </c>
      <c r="S4" s="13">
        <v>5630</v>
      </c>
      <c r="T4">
        <v>2151</v>
      </c>
    </row>
    <row r="5" spans="1:20" ht="18.75" customHeight="1">
      <c r="A5" s="12">
        <v>3</v>
      </c>
      <c r="B5" s="12" t="s">
        <v>76</v>
      </c>
      <c r="C5" s="12" t="s">
        <v>77</v>
      </c>
      <c r="D5" s="12">
        <v>10</v>
      </c>
      <c r="E5" s="13">
        <v>28</v>
      </c>
      <c r="F5" s="12">
        <v>7839</v>
      </c>
      <c r="G5" s="12">
        <v>34</v>
      </c>
      <c r="H5" s="13">
        <v>15991</v>
      </c>
      <c r="J5" s="12">
        <v>3</v>
      </c>
      <c r="K5" s="12" t="s">
        <v>76</v>
      </c>
      <c r="L5" s="12" t="s">
        <v>77</v>
      </c>
      <c r="M5" s="12">
        <v>10</v>
      </c>
      <c r="N5" s="24">
        <f t="shared" si="0"/>
        <v>28</v>
      </c>
      <c r="O5" s="13">
        <v>22</v>
      </c>
      <c r="P5" s="26">
        <v>6</v>
      </c>
      <c r="Q5" s="12">
        <v>7839</v>
      </c>
      <c r="R5" s="12">
        <v>34</v>
      </c>
      <c r="S5" s="13">
        <v>24501</v>
      </c>
      <c r="T5">
        <v>2151</v>
      </c>
    </row>
    <row r="6" spans="1:20" ht="18.75" customHeight="1">
      <c r="A6" s="12">
        <v>4</v>
      </c>
      <c r="B6" s="12" t="s">
        <v>79</v>
      </c>
      <c r="C6" s="12" t="s">
        <v>155</v>
      </c>
      <c r="D6" s="12">
        <v>6</v>
      </c>
      <c r="E6" s="13">
        <v>26</v>
      </c>
      <c r="F6" s="12">
        <v>6455</v>
      </c>
      <c r="G6" s="12">
        <v>34</v>
      </c>
      <c r="H6" s="13">
        <v>8778</v>
      </c>
      <c r="J6" s="12">
        <v>4</v>
      </c>
      <c r="K6" s="12" t="s">
        <v>79</v>
      </c>
      <c r="L6" s="12" t="s">
        <v>155</v>
      </c>
      <c r="M6" s="12">
        <v>6</v>
      </c>
      <c r="N6" s="24">
        <f t="shared" si="0"/>
        <v>24</v>
      </c>
      <c r="O6" s="25">
        <v>18</v>
      </c>
      <c r="P6" s="26">
        <v>6</v>
      </c>
      <c r="Q6" s="12">
        <v>6455</v>
      </c>
      <c r="R6" s="12">
        <v>34</v>
      </c>
      <c r="S6" s="13">
        <v>11017</v>
      </c>
      <c r="T6">
        <v>2151</v>
      </c>
    </row>
    <row r="7" spans="1:20" ht="19.5" customHeight="1">
      <c r="A7" s="12">
        <v>5</v>
      </c>
      <c r="B7" s="12" t="s">
        <v>80</v>
      </c>
      <c r="C7" s="12" t="s">
        <v>140</v>
      </c>
      <c r="D7" s="12">
        <v>8</v>
      </c>
      <c r="E7" s="13">
        <v>18</v>
      </c>
      <c r="F7" s="12">
        <v>6455</v>
      </c>
      <c r="G7" s="12">
        <v>13</v>
      </c>
      <c r="H7" s="13">
        <v>6713</v>
      </c>
      <c r="J7" s="12">
        <v>5</v>
      </c>
      <c r="K7" s="12" t="s">
        <v>80</v>
      </c>
      <c r="L7" s="12" t="s">
        <v>140</v>
      </c>
      <c r="M7" s="12">
        <v>8</v>
      </c>
      <c r="N7" s="24">
        <f t="shared" si="0"/>
        <v>18</v>
      </c>
      <c r="O7" s="26">
        <v>14</v>
      </c>
      <c r="P7" s="26">
        <v>4</v>
      </c>
      <c r="Q7" s="12"/>
      <c r="R7" s="12">
        <v>13</v>
      </c>
      <c r="S7" s="14">
        <v>5279</v>
      </c>
      <c r="T7" s="28">
        <v>1434</v>
      </c>
    </row>
    <row r="8" spans="1:20" ht="19.5" customHeight="1">
      <c r="A8" s="12"/>
      <c r="B8" s="12"/>
      <c r="C8" s="12"/>
      <c r="D8" s="12"/>
      <c r="E8" s="13"/>
      <c r="F8" s="12"/>
      <c r="G8" s="12"/>
      <c r="H8" s="13"/>
      <c r="J8" s="152"/>
      <c r="K8" s="152"/>
      <c r="L8" s="12" t="s">
        <v>85</v>
      </c>
      <c r="M8" s="12">
        <v>24</v>
      </c>
      <c r="N8" s="24">
        <v>8</v>
      </c>
      <c r="O8" s="25">
        <v>5</v>
      </c>
      <c r="P8" s="25">
        <v>3</v>
      </c>
      <c r="Q8" s="12"/>
      <c r="R8" s="12">
        <v>5</v>
      </c>
      <c r="S8" s="14">
        <v>3572</v>
      </c>
      <c r="T8" s="28">
        <v>1075</v>
      </c>
    </row>
    <row r="9" spans="1:20" ht="19.5" customHeight="1">
      <c r="A9" s="12"/>
      <c r="B9" s="12"/>
      <c r="C9" s="12"/>
      <c r="D9" s="12"/>
      <c r="E9" s="13"/>
      <c r="F9" s="12"/>
      <c r="G9" s="12"/>
      <c r="H9" s="13"/>
      <c r="J9" s="154"/>
      <c r="K9" s="154"/>
      <c r="L9" s="12"/>
      <c r="M9" s="12"/>
      <c r="N9" s="24"/>
      <c r="O9" s="25">
        <v>19</v>
      </c>
      <c r="P9" s="25"/>
      <c r="Q9" s="12">
        <v>6455</v>
      </c>
      <c r="R9" s="12"/>
      <c r="S9" s="13">
        <v>8851</v>
      </c>
    </row>
    <row r="10" spans="1:20">
      <c r="A10" s="12">
        <v>6</v>
      </c>
      <c r="B10" s="12" t="s">
        <v>84</v>
      </c>
      <c r="C10" s="12" t="s">
        <v>140</v>
      </c>
      <c r="D10" s="12">
        <v>15</v>
      </c>
      <c r="E10" s="12">
        <v>18</v>
      </c>
      <c r="F10" s="12"/>
      <c r="G10" s="12">
        <v>13</v>
      </c>
      <c r="H10" s="12">
        <v>17982</v>
      </c>
      <c r="J10" s="12">
        <v>6</v>
      </c>
      <c r="K10" s="12" t="s">
        <v>84</v>
      </c>
      <c r="L10" s="12" t="s">
        <v>140</v>
      </c>
      <c r="M10" s="12">
        <v>16</v>
      </c>
      <c r="N10" s="24">
        <f t="shared" si="0"/>
        <v>18</v>
      </c>
      <c r="O10" s="24">
        <v>14</v>
      </c>
      <c r="P10" s="24">
        <v>4</v>
      </c>
      <c r="Q10" s="12"/>
      <c r="R10" s="12">
        <v>13</v>
      </c>
      <c r="S10" s="12">
        <v>17747</v>
      </c>
      <c r="T10" s="29">
        <v>1434</v>
      </c>
    </row>
    <row r="11" spans="1:20">
      <c r="A11" s="16"/>
      <c r="B11" s="16"/>
      <c r="C11" s="12" t="s">
        <v>89</v>
      </c>
      <c r="D11" s="12">
        <v>24</v>
      </c>
      <c r="E11" s="12">
        <v>9</v>
      </c>
      <c r="F11" s="12"/>
      <c r="G11" s="12">
        <v>5</v>
      </c>
      <c r="H11" s="12">
        <v>11066</v>
      </c>
      <c r="J11" s="16"/>
      <c r="K11" s="16"/>
      <c r="L11" s="12" t="s">
        <v>89</v>
      </c>
      <c r="M11" s="12">
        <v>24</v>
      </c>
      <c r="N11" s="24">
        <f t="shared" si="0"/>
        <v>9</v>
      </c>
      <c r="O11" s="24">
        <v>6</v>
      </c>
      <c r="P11" s="24">
        <v>3</v>
      </c>
      <c r="Q11" s="12"/>
      <c r="R11" s="12">
        <v>4</v>
      </c>
      <c r="S11" s="12">
        <v>7778</v>
      </c>
      <c r="T11" s="30">
        <v>1075</v>
      </c>
    </row>
    <row r="12" spans="1:20">
      <c r="A12" s="18"/>
      <c r="B12" s="18"/>
      <c r="C12" s="12" t="s">
        <v>85</v>
      </c>
      <c r="D12" s="12">
        <v>15</v>
      </c>
      <c r="E12" s="12">
        <v>8</v>
      </c>
      <c r="F12" s="12"/>
      <c r="G12" s="12">
        <v>5</v>
      </c>
      <c r="H12" s="12">
        <v>6916</v>
      </c>
      <c r="J12" s="18"/>
      <c r="K12" s="18"/>
      <c r="L12" s="12" t="s">
        <v>85</v>
      </c>
      <c r="M12" s="12">
        <v>15</v>
      </c>
      <c r="N12" s="24">
        <f t="shared" si="0"/>
        <v>8</v>
      </c>
      <c r="O12" s="24">
        <v>5</v>
      </c>
      <c r="P12" s="24">
        <v>3</v>
      </c>
      <c r="Q12" s="12"/>
      <c r="R12" s="12">
        <v>3</v>
      </c>
      <c r="S12" s="12">
        <v>3074</v>
      </c>
      <c r="T12" s="30">
        <v>1075</v>
      </c>
    </row>
    <row r="13" spans="1:20">
      <c r="A13" s="18"/>
      <c r="B13" s="18"/>
      <c r="C13" s="12"/>
      <c r="D13" s="12"/>
      <c r="E13" s="12"/>
      <c r="F13" s="12"/>
      <c r="G13" s="12"/>
      <c r="H13" s="12"/>
      <c r="J13" s="18"/>
      <c r="K13" s="18"/>
      <c r="L13" s="12" t="s">
        <v>159</v>
      </c>
      <c r="M13" s="12">
        <v>28</v>
      </c>
      <c r="N13" s="24">
        <v>6</v>
      </c>
      <c r="O13" s="24">
        <v>3</v>
      </c>
      <c r="P13" s="24">
        <v>3</v>
      </c>
      <c r="Q13" s="12"/>
      <c r="R13" s="12"/>
      <c r="S13" s="12">
        <v>1075</v>
      </c>
      <c r="T13" s="30">
        <v>1075</v>
      </c>
    </row>
    <row r="14" spans="1:20" ht="15" customHeight="1">
      <c r="A14" s="17"/>
      <c r="B14" s="17"/>
      <c r="C14" s="12"/>
      <c r="D14" s="12"/>
      <c r="E14" s="13">
        <f>SUM(E10:E12)</f>
        <v>35</v>
      </c>
      <c r="F14" s="12" t="s">
        <v>121</v>
      </c>
      <c r="G14" s="12"/>
      <c r="H14" s="13">
        <v>35964</v>
      </c>
      <c r="J14" s="17"/>
      <c r="K14" s="17"/>
      <c r="L14" s="12"/>
      <c r="M14" s="12"/>
      <c r="N14" s="24">
        <v>41</v>
      </c>
      <c r="O14" s="25">
        <f>SUM(O10:O13)</f>
        <v>28</v>
      </c>
      <c r="P14" s="25"/>
      <c r="Q14" s="12" t="s">
        <v>121</v>
      </c>
      <c r="R14" s="12"/>
      <c r="S14" s="13">
        <v>29674</v>
      </c>
    </row>
    <row r="15" spans="1:20">
      <c r="A15" s="12">
        <v>7</v>
      </c>
      <c r="B15" s="12" t="s">
        <v>87</v>
      </c>
      <c r="C15" s="12" t="s">
        <v>142</v>
      </c>
      <c r="D15" s="12">
        <v>16</v>
      </c>
      <c r="E15" s="12">
        <v>16</v>
      </c>
      <c r="F15" s="12"/>
      <c r="G15" s="12">
        <v>13</v>
      </c>
      <c r="H15" s="12">
        <v>14387</v>
      </c>
      <c r="J15" s="12">
        <v>7</v>
      </c>
      <c r="K15" s="12" t="s">
        <v>87</v>
      </c>
      <c r="L15" s="12" t="s">
        <v>142</v>
      </c>
      <c r="M15" s="12">
        <v>16</v>
      </c>
      <c r="N15" s="24">
        <f t="shared" si="0"/>
        <v>16</v>
      </c>
      <c r="O15" s="24">
        <v>12</v>
      </c>
      <c r="P15" s="24">
        <v>4</v>
      </c>
      <c r="Q15" s="12"/>
      <c r="R15" s="12">
        <v>13</v>
      </c>
      <c r="S15" s="12">
        <v>12953</v>
      </c>
      <c r="T15" s="30">
        <v>1434</v>
      </c>
    </row>
    <row r="16" spans="1:20">
      <c r="A16" s="16"/>
      <c r="B16" s="16"/>
      <c r="C16" s="12" t="s">
        <v>89</v>
      </c>
      <c r="D16" s="12">
        <v>18</v>
      </c>
      <c r="E16" s="12">
        <v>9</v>
      </c>
      <c r="F16" s="12"/>
      <c r="G16" s="12">
        <v>5</v>
      </c>
      <c r="H16" s="12">
        <v>6225</v>
      </c>
      <c r="J16" s="16"/>
      <c r="K16" s="16"/>
      <c r="L16" s="12" t="s">
        <v>89</v>
      </c>
      <c r="M16" s="12">
        <v>18</v>
      </c>
      <c r="N16" s="24">
        <f t="shared" si="0"/>
        <v>9</v>
      </c>
      <c r="O16" s="24">
        <v>6</v>
      </c>
      <c r="P16" s="24">
        <v>3</v>
      </c>
      <c r="Q16" s="12"/>
      <c r="R16" s="12">
        <v>4</v>
      </c>
      <c r="S16" s="12">
        <v>3905</v>
      </c>
      <c r="T16" s="30">
        <v>1075</v>
      </c>
    </row>
    <row r="17" spans="1:20">
      <c r="A17" s="18"/>
      <c r="B17" s="18"/>
      <c r="C17" s="12"/>
      <c r="D17" s="12"/>
      <c r="E17" s="12"/>
      <c r="F17" s="12"/>
      <c r="G17" s="12"/>
      <c r="H17" s="12"/>
      <c r="J17" s="18"/>
      <c r="K17" s="18"/>
      <c r="L17" s="12" t="s">
        <v>159</v>
      </c>
      <c r="M17" s="12">
        <v>28</v>
      </c>
      <c r="N17" s="24">
        <v>6</v>
      </c>
      <c r="O17" s="24">
        <v>3</v>
      </c>
      <c r="P17" s="24">
        <v>3</v>
      </c>
      <c r="Q17" s="12"/>
      <c r="R17" s="12"/>
      <c r="S17" s="12">
        <v>1075</v>
      </c>
      <c r="T17" s="30">
        <v>1075</v>
      </c>
    </row>
    <row r="18" spans="1:20" ht="18" customHeight="1">
      <c r="A18" s="17"/>
      <c r="B18" s="17"/>
      <c r="C18" s="12"/>
      <c r="D18" s="12"/>
      <c r="E18" s="13">
        <f>SUM(E15:E16)</f>
        <v>25</v>
      </c>
      <c r="F18" s="12" t="s">
        <v>122</v>
      </c>
      <c r="G18" s="12"/>
      <c r="H18" s="13">
        <v>20612</v>
      </c>
      <c r="J18" s="17"/>
      <c r="K18" s="17"/>
      <c r="L18" s="12"/>
      <c r="M18" s="12"/>
      <c r="N18" s="24">
        <v>31</v>
      </c>
      <c r="O18" s="25">
        <f>SUM(O15:O17)</f>
        <v>21</v>
      </c>
      <c r="P18" s="25"/>
      <c r="Q18" s="12" t="s">
        <v>122</v>
      </c>
      <c r="R18" s="12"/>
      <c r="S18" s="13">
        <v>17933</v>
      </c>
    </row>
    <row r="19" spans="1:20">
      <c r="A19" s="12">
        <v>8</v>
      </c>
      <c r="B19" s="12" t="s">
        <v>90</v>
      </c>
      <c r="C19" s="12" t="s">
        <v>91</v>
      </c>
      <c r="D19" s="12">
        <v>14</v>
      </c>
      <c r="E19" s="12">
        <v>12</v>
      </c>
      <c r="F19" s="12"/>
      <c r="G19" s="12">
        <v>8</v>
      </c>
      <c r="H19" s="12">
        <v>7229</v>
      </c>
      <c r="J19" s="12">
        <v>8</v>
      </c>
      <c r="K19" s="12" t="s">
        <v>90</v>
      </c>
      <c r="L19" s="12" t="s">
        <v>91</v>
      </c>
      <c r="M19" s="12">
        <v>14</v>
      </c>
      <c r="N19" s="24">
        <f t="shared" si="0"/>
        <v>12</v>
      </c>
      <c r="O19" s="24">
        <v>9</v>
      </c>
      <c r="P19" s="24">
        <v>3</v>
      </c>
      <c r="Q19" s="12"/>
      <c r="R19" s="12">
        <v>8</v>
      </c>
      <c r="S19" s="12">
        <v>6154</v>
      </c>
      <c r="T19" s="30">
        <v>1075</v>
      </c>
    </row>
    <row r="20" spans="1:20">
      <c r="A20" s="16"/>
      <c r="B20" s="16"/>
      <c r="C20" s="12" t="s">
        <v>85</v>
      </c>
      <c r="D20" s="12">
        <v>15</v>
      </c>
      <c r="E20" s="12">
        <v>8</v>
      </c>
      <c r="F20" s="12"/>
      <c r="G20" s="12">
        <v>5</v>
      </c>
      <c r="H20" s="12">
        <v>4841</v>
      </c>
      <c r="J20" s="16"/>
      <c r="K20" s="16"/>
      <c r="L20" s="12" t="s">
        <v>85</v>
      </c>
      <c r="M20" s="12">
        <v>15</v>
      </c>
      <c r="N20" s="24">
        <f t="shared" si="0"/>
        <v>8</v>
      </c>
      <c r="O20" s="24">
        <v>5</v>
      </c>
      <c r="P20" s="24">
        <v>3</v>
      </c>
      <c r="Q20" s="12"/>
      <c r="R20" s="12">
        <v>3</v>
      </c>
      <c r="S20" s="12">
        <v>1829</v>
      </c>
      <c r="T20" s="30">
        <v>1075</v>
      </c>
    </row>
    <row r="21" spans="1:20" ht="19.5" customHeight="1">
      <c r="A21" s="17"/>
      <c r="B21" s="17"/>
      <c r="C21" s="12"/>
      <c r="D21" s="12"/>
      <c r="E21" s="13">
        <f>SUM(E19:E20)</f>
        <v>20</v>
      </c>
      <c r="F21" s="12" t="s">
        <v>124</v>
      </c>
      <c r="G21" s="12"/>
      <c r="H21" s="13">
        <v>12070</v>
      </c>
      <c r="J21" s="17"/>
      <c r="K21" s="17"/>
      <c r="L21" s="12"/>
      <c r="M21" s="12"/>
      <c r="N21" s="24">
        <v>20</v>
      </c>
      <c r="O21" s="25">
        <f>SUM(O19:O20)</f>
        <v>14</v>
      </c>
      <c r="P21" s="25"/>
      <c r="Q21" s="12" t="s">
        <v>124</v>
      </c>
      <c r="R21" s="12"/>
      <c r="S21" s="13">
        <v>7983</v>
      </c>
    </row>
    <row r="22" spans="1:20">
      <c r="A22" s="12">
        <v>9</v>
      </c>
      <c r="B22" s="12" t="s">
        <v>92</v>
      </c>
      <c r="C22" s="12" t="s">
        <v>143</v>
      </c>
      <c r="D22" s="12">
        <v>14</v>
      </c>
      <c r="E22" s="12">
        <v>14</v>
      </c>
      <c r="F22" s="12"/>
      <c r="G22" s="12">
        <v>8</v>
      </c>
      <c r="H22" s="12">
        <v>10328</v>
      </c>
      <c r="J22" s="12">
        <v>9</v>
      </c>
      <c r="K22" s="12" t="s">
        <v>92</v>
      </c>
      <c r="L22" s="12" t="s">
        <v>143</v>
      </c>
      <c r="M22" s="12">
        <v>14</v>
      </c>
      <c r="N22" s="24">
        <f t="shared" si="0"/>
        <v>14</v>
      </c>
      <c r="O22" s="24">
        <v>10</v>
      </c>
      <c r="P22" s="24">
        <v>4</v>
      </c>
      <c r="Q22" s="12"/>
      <c r="R22" s="12">
        <v>8</v>
      </c>
      <c r="S22" s="12">
        <v>6054</v>
      </c>
      <c r="T22" s="30">
        <v>1434</v>
      </c>
    </row>
    <row r="23" spans="1:20">
      <c r="A23" s="16"/>
      <c r="B23" s="16"/>
      <c r="C23" s="12" t="s">
        <v>144</v>
      </c>
      <c r="D23" s="12">
        <v>24</v>
      </c>
      <c r="E23" s="12">
        <v>9</v>
      </c>
      <c r="F23" s="12"/>
      <c r="G23" s="12">
        <v>5</v>
      </c>
      <c r="H23" s="12">
        <v>11066</v>
      </c>
      <c r="J23" s="16"/>
      <c r="K23" s="16"/>
      <c r="L23" s="12" t="s">
        <v>144</v>
      </c>
      <c r="M23" s="12">
        <v>24</v>
      </c>
      <c r="N23" s="24">
        <f t="shared" si="0"/>
        <v>9</v>
      </c>
      <c r="O23" s="24">
        <v>6</v>
      </c>
      <c r="P23" s="24">
        <v>3</v>
      </c>
      <c r="Q23" s="12"/>
      <c r="R23" s="12">
        <v>4</v>
      </c>
      <c r="S23" s="12">
        <v>5343</v>
      </c>
      <c r="T23" s="30">
        <v>1075</v>
      </c>
    </row>
    <row r="24" spans="1:20">
      <c r="A24" s="18"/>
      <c r="B24" s="18"/>
      <c r="C24" s="12"/>
      <c r="D24" s="12"/>
      <c r="E24" s="12"/>
      <c r="F24" s="12"/>
      <c r="G24" s="12"/>
      <c r="H24" s="12"/>
      <c r="J24" s="18"/>
      <c r="K24" s="18"/>
      <c r="L24" s="12" t="s">
        <v>160</v>
      </c>
      <c r="M24" s="12">
        <v>24</v>
      </c>
      <c r="N24" s="24">
        <v>8</v>
      </c>
      <c r="O24" s="24">
        <v>5</v>
      </c>
      <c r="P24" s="24">
        <v>3</v>
      </c>
      <c r="Q24" s="12"/>
      <c r="R24" s="12">
        <v>3</v>
      </c>
      <c r="S24" s="12">
        <v>4813</v>
      </c>
      <c r="T24" s="30">
        <v>1075</v>
      </c>
    </row>
    <row r="25" spans="1:20">
      <c r="A25" s="18"/>
      <c r="B25" s="18"/>
      <c r="C25" s="12" t="s">
        <v>145</v>
      </c>
      <c r="D25" s="12">
        <v>24</v>
      </c>
      <c r="E25" s="12">
        <v>8</v>
      </c>
      <c r="F25" s="12"/>
      <c r="G25" s="12">
        <v>5</v>
      </c>
      <c r="H25" s="12">
        <v>11066</v>
      </c>
      <c r="J25" s="18"/>
      <c r="K25" s="18"/>
      <c r="L25" s="12" t="s">
        <v>146</v>
      </c>
      <c r="M25" s="12">
        <v>28</v>
      </c>
      <c r="N25" s="24">
        <v>6</v>
      </c>
      <c r="O25" s="24">
        <v>3</v>
      </c>
      <c r="P25" s="24">
        <v>3</v>
      </c>
      <c r="Q25" s="12"/>
      <c r="R25" s="12"/>
      <c r="S25" s="12">
        <v>1075</v>
      </c>
      <c r="T25" s="30">
        <v>1075</v>
      </c>
    </row>
    <row r="26" spans="1:20" ht="18.75" customHeight="1">
      <c r="A26" s="17"/>
      <c r="B26" s="17"/>
      <c r="C26" s="12"/>
      <c r="D26" s="12"/>
      <c r="E26" s="13">
        <f>SUM(E22:E25)</f>
        <v>31</v>
      </c>
      <c r="F26" s="12" t="s">
        <v>121</v>
      </c>
      <c r="G26" s="12"/>
      <c r="H26" s="13">
        <f>SUM(H22:H25)</f>
        <v>32460</v>
      </c>
      <c r="J26" s="17"/>
      <c r="K26" s="17"/>
      <c r="L26" s="12"/>
      <c r="M26" s="12"/>
      <c r="N26" s="24">
        <v>37</v>
      </c>
      <c r="O26" s="25">
        <f>SUM(O22:O25)</f>
        <v>24</v>
      </c>
      <c r="P26" s="25"/>
      <c r="Q26" s="12">
        <v>6686</v>
      </c>
      <c r="R26" s="12"/>
      <c r="S26" s="13">
        <v>17285</v>
      </c>
    </row>
    <row r="27" spans="1:20">
      <c r="A27" s="12">
        <v>10</v>
      </c>
      <c r="B27" s="12" t="s">
        <v>96</v>
      </c>
      <c r="C27" s="12" t="s">
        <v>141</v>
      </c>
      <c r="D27" s="12">
        <v>6</v>
      </c>
      <c r="E27" s="12">
        <v>24</v>
      </c>
      <c r="F27" s="12"/>
      <c r="G27" s="12">
        <v>21</v>
      </c>
      <c r="H27" s="12">
        <v>8133</v>
      </c>
      <c r="J27" s="12">
        <v>10</v>
      </c>
      <c r="K27" s="12" t="s">
        <v>96</v>
      </c>
      <c r="L27" s="12" t="s">
        <v>91</v>
      </c>
      <c r="M27" s="12">
        <v>20</v>
      </c>
      <c r="N27" s="24">
        <v>12</v>
      </c>
      <c r="O27" s="24">
        <v>9</v>
      </c>
      <c r="P27" s="24">
        <v>3</v>
      </c>
      <c r="Q27" s="12"/>
      <c r="R27" s="12">
        <v>8</v>
      </c>
      <c r="S27" s="12">
        <v>9253</v>
      </c>
      <c r="T27" s="30">
        <v>1075</v>
      </c>
    </row>
    <row r="28" spans="1:20">
      <c r="A28" s="16"/>
      <c r="B28" s="16"/>
      <c r="C28" s="12" t="s">
        <v>85</v>
      </c>
      <c r="D28" s="12">
        <v>24</v>
      </c>
      <c r="E28" s="12">
        <v>8</v>
      </c>
      <c r="F28" s="12"/>
      <c r="G28" s="12">
        <v>5</v>
      </c>
      <c r="H28" s="12">
        <v>7746</v>
      </c>
      <c r="J28" s="16"/>
      <c r="K28" s="16"/>
      <c r="L28" s="12" t="s">
        <v>85</v>
      </c>
      <c r="M28" s="12">
        <v>24</v>
      </c>
      <c r="N28" s="24">
        <v>8</v>
      </c>
      <c r="O28" s="24">
        <v>5</v>
      </c>
      <c r="P28" s="24">
        <v>3</v>
      </c>
      <c r="Q28" s="12"/>
      <c r="R28" s="12">
        <v>3</v>
      </c>
      <c r="S28" s="12">
        <v>3572</v>
      </c>
      <c r="T28" s="30">
        <v>1075</v>
      </c>
    </row>
    <row r="29" spans="1:20">
      <c r="A29" s="18"/>
      <c r="B29" s="18"/>
      <c r="C29" s="12"/>
      <c r="D29" s="12"/>
      <c r="E29" s="12"/>
      <c r="F29" s="12"/>
      <c r="G29" s="12"/>
      <c r="H29" s="12"/>
      <c r="J29" s="18"/>
      <c r="K29" s="18"/>
      <c r="L29" s="12" t="s">
        <v>86</v>
      </c>
      <c r="M29" s="12">
        <v>28</v>
      </c>
      <c r="N29" s="24">
        <f>O29+P29</f>
        <v>6</v>
      </c>
      <c r="O29" s="26">
        <v>3</v>
      </c>
      <c r="P29" s="26">
        <v>3</v>
      </c>
      <c r="Q29" s="12"/>
      <c r="R29" s="12"/>
      <c r="S29" s="12">
        <v>1075</v>
      </c>
      <c r="T29" s="30">
        <v>1075</v>
      </c>
    </row>
    <row r="30" spans="1:20" ht="18" customHeight="1">
      <c r="A30" s="17"/>
      <c r="B30" s="17"/>
      <c r="C30" s="12"/>
      <c r="D30" s="12"/>
      <c r="E30" s="13">
        <f>SUM(E27:E28)</f>
        <v>32</v>
      </c>
      <c r="F30" s="12" t="s">
        <v>124</v>
      </c>
      <c r="G30" s="12"/>
      <c r="H30" s="13">
        <v>15879</v>
      </c>
      <c r="J30" s="17"/>
      <c r="K30" s="17"/>
      <c r="L30" s="12"/>
      <c r="M30" s="12"/>
      <c r="N30" s="24">
        <f t="shared" si="0"/>
        <v>14</v>
      </c>
      <c r="O30" s="25">
        <f>SUM(O27:O28)</f>
        <v>14</v>
      </c>
      <c r="P30" s="25"/>
      <c r="Q30" s="12" t="s">
        <v>124</v>
      </c>
      <c r="R30" s="12"/>
      <c r="S30" s="13">
        <v>13900</v>
      </c>
    </row>
    <row r="31" spans="1:20">
      <c r="A31" s="12">
        <v>11</v>
      </c>
      <c r="B31" s="12" t="s">
        <v>102</v>
      </c>
      <c r="C31" s="12" t="s">
        <v>85</v>
      </c>
      <c r="D31" s="12">
        <v>24</v>
      </c>
      <c r="E31" s="12">
        <v>8</v>
      </c>
      <c r="F31" s="12"/>
      <c r="G31" s="12">
        <v>5</v>
      </c>
      <c r="H31" s="12">
        <v>7746</v>
      </c>
      <c r="J31" s="12">
        <v>11</v>
      </c>
      <c r="K31" s="12" t="s">
        <v>102</v>
      </c>
      <c r="L31" s="12" t="s">
        <v>85</v>
      </c>
      <c r="M31" s="12">
        <v>24</v>
      </c>
      <c r="N31" s="24">
        <f t="shared" si="0"/>
        <v>8</v>
      </c>
      <c r="O31" s="24">
        <v>5</v>
      </c>
      <c r="P31" s="24">
        <v>3</v>
      </c>
      <c r="Q31" s="12"/>
      <c r="R31" s="12">
        <v>3</v>
      </c>
      <c r="S31" s="12">
        <v>3572</v>
      </c>
      <c r="T31" s="30">
        <v>1075</v>
      </c>
    </row>
    <row r="32" spans="1:20" ht="12" customHeight="1">
      <c r="A32" s="16"/>
      <c r="B32" s="16"/>
      <c r="C32" s="12" t="s">
        <v>99</v>
      </c>
      <c r="D32" s="12">
        <v>28</v>
      </c>
      <c r="E32" s="12">
        <v>6</v>
      </c>
      <c r="F32" s="12"/>
      <c r="G32" s="12"/>
      <c r="H32" s="12">
        <v>2151</v>
      </c>
      <c r="J32" s="16"/>
      <c r="K32" s="16"/>
      <c r="L32" s="12" t="s">
        <v>99</v>
      </c>
      <c r="M32" s="12">
        <v>28</v>
      </c>
      <c r="N32" s="24">
        <f t="shared" si="0"/>
        <v>6</v>
      </c>
      <c r="O32" s="24">
        <v>3</v>
      </c>
      <c r="P32" s="24">
        <v>3</v>
      </c>
      <c r="Q32" s="12"/>
      <c r="R32" s="12"/>
      <c r="S32" s="12">
        <v>1075</v>
      </c>
      <c r="T32" s="30">
        <v>1075</v>
      </c>
    </row>
    <row r="33" spans="1:20" ht="13.5" customHeight="1">
      <c r="A33" s="18"/>
      <c r="B33" s="18"/>
      <c r="C33" s="12" t="s">
        <v>100</v>
      </c>
      <c r="D33" s="12">
        <v>28</v>
      </c>
      <c r="E33" s="12">
        <v>6</v>
      </c>
      <c r="F33" s="12"/>
      <c r="G33" s="12"/>
      <c r="H33" s="12">
        <v>2151</v>
      </c>
      <c r="J33" s="18"/>
      <c r="K33" s="18" t="s">
        <v>148</v>
      </c>
      <c r="L33" s="12" t="s">
        <v>100</v>
      </c>
      <c r="M33" s="12">
        <v>28</v>
      </c>
      <c r="N33" s="24">
        <f t="shared" si="0"/>
        <v>6</v>
      </c>
      <c r="O33" s="24">
        <v>3</v>
      </c>
      <c r="P33" s="24">
        <v>3</v>
      </c>
      <c r="Q33" s="12"/>
      <c r="R33" s="12"/>
      <c r="S33" s="12">
        <v>1075</v>
      </c>
      <c r="T33" s="30">
        <v>1075</v>
      </c>
    </row>
    <row r="34" spans="1:20" ht="15.75" customHeight="1">
      <c r="A34" s="17"/>
      <c r="B34" s="17"/>
      <c r="C34" s="12"/>
      <c r="D34" s="12"/>
      <c r="E34" s="13">
        <f>SUM(E31:E33)</f>
        <v>20</v>
      </c>
      <c r="F34" s="12" t="s">
        <v>124</v>
      </c>
      <c r="G34" s="12"/>
      <c r="H34" s="13">
        <v>12048</v>
      </c>
      <c r="J34" s="17"/>
      <c r="K34" s="17"/>
      <c r="L34" s="12"/>
      <c r="M34" s="12"/>
      <c r="N34" s="24">
        <v>20</v>
      </c>
      <c r="O34" s="25">
        <f>SUM(O31:O33)</f>
        <v>11</v>
      </c>
      <c r="P34" s="25"/>
      <c r="Q34" s="12" t="s">
        <v>124</v>
      </c>
      <c r="R34" s="12"/>
      <c r="S34" s="13">
        <v>5722</v>
      </c>
    </row>
    <row r="35" spans="1:20" ht="15" customHeight="1">
      <c r="A35" s="12">
        <v>12</v>
      </c>
      <c r="B35" s="12" t="s">
        <v>103</v>
      </c>
      <c r="C35" s="12" t="s">
        <v>85</v>
      </c>
      <c r="D35" s="12">
        <v>24</v>
      </c>
      <c r="E35" s="12">
        <v>8</v>
      </c>
      <c r="F35" s="12"/>
      <c r="G35" s="12">
        <v>5</v>
      </c>
      <c r="H35" s="12">
        <v>8023</v>
      </c>
      <c r="J35" s="12">
        <v>12</v>
      </c>
      <c r="K35" s="12" t="s">
        <v>103</v>
      </c>
      <c r="L35" s="12" t="s">
        <v>85</v>
      </c>
      <c r="M35" s="12">
        <v>24</v>
      </c>
      <c r="N35" s="24">
        <f t="shared" si="0"/>
        <v>9</v>
      </c>
      <c r="O35" s="24">
        <v>6</v>
      </c>
      <c r="P35" s="24">
        <v>3</v>
      </c>
      <c r="Q35" s="12"/>
      <c r="R35" s="12">
        <v>3</v>
      </c>
      <c r="S35" s="12">
        <v>3738</v>
      </c>
      <c r="T35" s="30">
        <v>1075</v>
      </c>
    </row>
    <row r="36" spans="1:20" ht="15" customHeight="1">
      <c r="A36" s="16"/>
      <c r="B36" s="16"/>
      <c r="C36" s="12" t="s">
        <v>86</v>
      </c>
      <c r="D36" s="12">
        <v>28</v>
      </c>
      <c r="E36" s="12">
        <v>6</v>
      </c>
      <c r="F36" s="12"/>
      <c r="G36" s="12"/>
      <c r="H36" s="12">
        <v>2151</v>
      </c>
      <c r="J36" s="16"/>
      <c r="K36" s="16"/>
      <c r="L36" s="12" t="s">
        <v>86</v>
      </c>
      <c r="M36" s="12">
        <v>28</v>
      </c>
      <c r="N36" s="24">
        <f t="shared" si="0"/>
        <v>6</v>
      </c>
      <c r="O36" s="24">
        <v>3</v>
      </c>
      <c r="P36" s="24">
        <v>3</v>
      </c>
      <c r="Q36" s="12"/>
      <c r="R36" s="12"/>
      <c r="S36" s="12">
        <v>1075</v>
      </c>
      <c r="T36" s="30">
        <v>1075</v>
      </c>
    </row>
    <row r="37" spans="1:20" ht="14.25" customHeight="1">
      <c r="A37" s="17"/>
      <c r="B37" s="17"/>
      <c r="C37" s="12"/>
      <c r="D37" s="12"/>
      <c r="E37" s="13">
        <v>14</v>
      </c>
      <c r="F37" s="12" t="s">
        <v>125</v>
      </c>
      <c r="G37" s="12"/>
      <c r="H37" s="13">
        <v>10174</v>
      </c>
      <c r="J37" s="17"/>
      <c r="K37" s="17"/>
      <c r="L37" s="12"/>
      <c r="M37" s="12"/>
      <c r="N37" s="24">
        <f t="shared" si="0"/>
        <v>14</v>
      </c>
      <c r="O37" s="25">
        <v>14</v>
      </c>
      <c r="P37" s="25"/>
      <c r="Q37" s="12" t="s">
        <v>125</v>
      </c>
      <c r="R37" s="12"/>
      <c r="S37" s="13">
        <v>4813</v>
      </c>
    </row>
    <row r="38" spans="1:20" ht="12.75" customHeight="1">
      <c r="A38" s="12">
        <v>13</v>
      </c>
      <c r="B38" s="12" t="s">
        <v>105</v>
      </c>
      <c r="C38" s="12" t="s">
        <v>89</v>
      </c>
      <c r="D38" s="12">
        <v>24</v>
      </c>
      <c r="E38" s="12">
        <v>9</v>
      </c>
      <c r="F38" s="12"/>
      <c r="G38" s="12">
        <v>5</v>
      </c>
      <c r="H38" s="12">
        <v>7746</v>
      </c>
      <c r="J38" s="12">
        <v>13</v>
      </c>
      <c r="K38" s="12" t="s">
        <v>105</v>
      </c>
      <c r="L38" s="12" t="s">
        <v>89</v>
      </c>
      <c r="M38" s="12">
        <v>24</v>
      </c>
      <c r="N38" s="24">
        <f t="shared" si="0"/>
        <v>9</v>
      </c>
      <c r="O38" s="24">
        <v>6</v>
      </c>
      <c r="P38" s="24">
        <v>3</v>
      </c>
      <c r="Q38" s="12"/>
      <c r="R38" s="12">
        <v>4</v>
      </c>
      <c r="S38" s="12">
        <v>5121</v>
      </c>
      <c r="T38" s="30">
        <v>1075</v>
      </c>
    </row>
    <row r="39" spans="1:20" ht="12" customHeight="1">
      <c r="A39" s="16"/>
      <c r="B39" s="16"/>
      <c r="C39" s="12" t="s">
        <v>86</v>
      </c>
      <c r="D39" s="12">
        <v>28</v>
      </c>
      <c r="E39" s="12">
        <v>6</v>
      </c>
      <c r="F39" s="12"/>
      <c r="G39" s="12"/>
      <c r="H39" s="12">
        <v>2151</v>
      </c>
      <c r="J39" s="16"/>
      <c r="K39" s="16"/>
      <c r="L39" s="12" t="s">
        <v>86</v>
      </c>
      <c r="M39" s="12">
        <v>28</v>
      </c>
      <c r="N39" s="24">
        <f t="shared" si="0"/>
        <v>6</v>
      </c>
      <c r="O39" s="24">
        <v>3</v>
      </c>
      <c r="P39" s="24">
        <v>3</v>
      </c>
      <c r="Q39" s="12"/>
      <c r="R39" s="12"/>
      <c r="S39" s="12">
        <v>1075</v>
      </c>
      <c r="T39" s="30">
        <v>1075</v>
      </c>
    </row>
    <row r="40" spans="1:20" ht="18" customHeight="1">
      <c r="A40" s="17"/>
      <c r="B40" s="17"/>
      <c r="C40" s="12"/>
      <c r="D40" s="12"/>
      <c r="E40" s="13">
        <v>15</v>
      </c>
      <c r="F40" s="12" t="s">
        <v>124</v>
      </c>
      <c r="G40" s="12"/>
      <c r="H40" s="13">
        <v>9897</v>
      </c>
      <c r="J40" s="17"/>
      <c r="K40" s="17"/>
      <c r="L40" s="12"/>
      <c r="M40" s="12"/>
      <c r="N40" s="24">
        <f t="shared" si="0"/>
        <v>15</v>
      </c>
      <c r="O40" s="25">
        <v>15</v>
      </c>
      <c r="P40" s="25"/>
      <c r="Q40" s="12" t="s">
        <v>124</v>
      </c>
      <c r="R40" s="12"/>
      <c r="S40" s="13">
        <v>6196</v>
      </c>
    </row>
    <row r="41" spans="1:20" ht="13.5" customHeight="1">
      <c r="A41" s="12">
        <v>15</v>
      </c>
      <c r="B41" s="12" t="s">
        <v>109</v>
      </c>
      <c r="C41" s="12" t="s">
        <v>85</v>
      </c>
      <c r="D41" s="12">
        <v>20</v>
      </c>
      <c r="E41" s="13">
        <v>6</v>
      </c>
      <c r="F41" s="12" t="s">
        <v>124</v>
      </c>
      <c r="G41" s="12">
        <v>5</v>
      </c>
      <c r="H41" s="13">
        <v>6455</v>
      </c>
      <c r="J41" s="12">
        <v>15</v>
      </c>
      <c r="K41" s="12" t="s">
        <v>149</v>
      </c>
      <c r="L41" s="12" t="s">
        <v>85</v>
      </c>
      <c r="M41" s="12">
        <v>21</v>
      </c>
      <c r="N41" s="24">
        <f t="shared" si="0"/>
        <v>8</v>
      </c>
      <c r="O41" s="25">
        <v>5</v>
      </c>
      <c r="P41" s="25">
        <v>3</v>
      </c>
      <c r="Q41" s="12"/>
      <c r="R41" s="12">
        <v>3</v>
      </c>
      <c r="S41" s="14">
        <v>2991</v>
      </c>
      <c r="T41" s="30">
        <v>1075</v>
      </c>
    </row>
    <row r="42" spans="1:20" ht="12" customHeight="1">
      <c r="A42" s="12">
        <v>16</v>
      </c>
      <c r="B42" s="12" t="s">
        <v>110</v>
      </c>
      <c r="C42" s="12" t="s">
        <v>85</v>
      </c>
      <c r="D42" s="12">
        <v>20</v>
      </c>
      <c r="E42" s="13">
        <v>6</v>
      </c>
      <c r="F42" s="12" t="s">
        <v>124</v>
      </c>
      <c r="G42" s="12">
        <v>5</v>
      </c>
      <c r="H42" s="13">
        <v>6455</v>
      </c>
      <c r="J42" s="12"/>
      <c r="K42" s="152"/>
      <c r="L42" s="12" t="s">
        <v>85</v>
      </c>
      <c r="M42" s="12">
        <v>21</v>
      </c>
      <c r="N42" s="24">
        <f t="shared" si="0"/>
        <v>8</v>
      </c>
      <c r="O42" s="25">
        <v>5</v>
      </c>
      <c r="P42" s="25">
        <v>3</v>
      </c>
      <c r="Q42" s="12"/>
      <c r="R42" s="12">
        <v>3</v>
      </c>
      <c r="S42" s="14">
        <v>2991</v>
      </c>
      <c r="T42" s="30">
        <v>1075</v>
      </c>
    </row>
    <row r="43" spans="1:20" ht="14.25" customHeight="1">
      <c r="A43" s="12">
        <v>17</v>
      </c>
      <c r="B43" s="12" t="s">
        <v>111</v>
      </c>
      <c r="C43" s="12" t="s">
        <v>85</v>
      </c>
      <c r="D43" s="12">
        <v>20</v>
      </c>
      <c r="E43" s="13">
        <v>6</v>
      </c>
      <c r="F43" s="12" t="s">
        <v>124</v>
      </c>
      <c r="G43" s="12">
        <v>5</v>
      </c>
      <c r="H43" s="13">
        <v>6455</v>
      </c>
      <c r="J43" s="12"/>
      <c r="K43" s="153"/>
      <c r="L43" s="12" t="s">
        <v>85</v>
      </c>
      <c r="M43" s="12">
        <v>21</v>
      </c>
      <c r="N43" s="24">
        <f t="shared" si="0"/>
        <v>8</v>
      </c>
      <c r="O43" s="25">
        <v>5</v>
      </c>
      <c r="P43" s="25">
        <v>3</v>
      </c>
      <c r="Q43" s="12"/>
      <c r="R43" s="12">
        <v>3</v>
      </c>
      <c r="S43" s="14">
        <v>2991</v>
      </c>
      <c r="T43" s="30">
        <v>1075</v>
      </c>
    </row>
    <row r="44" spans="1:20" ht="12" customHeight="1">
      <c r="A44" s="12">
        <v>18</v>
      </c>
      <c r="B44" s="12" t="s">
        <v>108</v>
      </c>
      <c r="C44" s="12" t="s">
        <v>85</v>
      </c>
      <c r="D44" s="12">
        <v>20</v>
      </c>
      <c r="E44" s="13">
        <v>6</v>
      </c>
      <c r="F44" s="12" t="s">
        <v>124</v>
      </c>
      <c r="G44" s="12">
        <v>5</v>
      </c>
      <c r="H44" s="13">
        <v>6455</v>
      </c>
      <c r="J44" s="12"/>
      <c r="K44" s="153"/>
      <c r="L44" s="12" t="s">
        <v>85</v>
      </c>
      <c r="M44" s="12">
        <v>21</v>
      </c>
      <c r="N44" s="24">
        <f t="shared" si="0"/>
        <v>8</v>
      </c>
      <c r="O44" s="25">
        <v>5</v>
      </c>
      <c r="P44" s="25">
        <v>3</v>
      </c>
      <c r="Q44" s="12"/>
      <c r="R44" s="12">
        <v>3</v>
      </c>
      <c r="S44" s="14">
        <v>2991</v>
      </c>
      <c r="T44" s="30">
        <v>1075</v>
      </c>
    </row>
    <row r="45" spans="1:20" ht="12.75" customHeight="1">
      <c r="A45" s="12">
        <v>19</v>
      </c>
      <c r="B45" s="12" t="s">
        <v>112</v>
      </c>
      <c r="C45" s="12" t="s">
        <v>85</v>
      </c>
      <c r="D45" s="12">
        <v>20</v>
      </c>
      <c r="E45" s="13">
        <v>6</v>
      </c>
      <c r="F45" s="12" t="s">
        <v>124</v>
      </c>
      <c r="G45" s="12">
        <v>5</v>
      </c>
      <c r="H45" s="13">
        <v>6455</v>
      </c>
      <c r="J45" s="12"/>
      <c r="K45" s="154"/>
      <c r="L45" s="12" t="s">
        <v>85</v>
      </c>
      <c r="M45" s="12">
        <v>21</v>
      </c>
      <c r="N45" s="24">
        <f t="shared" si="0"/>
        <v>8</v>
      </c>
      <c r="O45" s="25">
        <v>5</v>
      </c>
      <c r="P45" s="25">
        <v>3</v>
      </c>
      <c r="Q45" s="12"/>
      <c r="R45" s="12">
        <v>3</v>
      </c>
      <c r="S45" s="14">
        <v>2991</v>
      </c>
      <c r="T45" s="30">
        <v>1075</v>
      </c>
    </row>
    <row r="46" spans="1:20" ht="12.75" customHeight="1">
      <c r="A46" s="12"/>
      <c r="B46" s="12"/>
      <c r="C46" s="12"/>
      <c r="D46" s="12"/>
      <c r="E46" s="13"/>
      <c r="F46" s="12"/>
      <c r="G46" s="12"/>
      <c r="H46" s="13"/>
      <c r="J46" s="12"/>
      <c r="K46" s="17"/>
      <c r="L46" s="12"/>
      <c r="M46" s="12"/>
      <c r="N46" s="24">
        <v>40</v>
      </c>
      <c r="O46" s="25">
        <v>25</v>
      </c>
      <c r="P46" s="25"/>
      <c r="Q46" s="12">
        <v>6455</v>
      </c>
      <c r="R46" s="12"/>
      <c r="S46" s="13">
        <v>14958</v>
      </c>
    </row>
    <row r="47" spans="1:20" ht="12.75" customHeight="1">
      <c r="A47" s="17"/>
      <c r="B47" s="17"/>
      <c r="C47" s="12"/>
      <c r="D47" s="12"/>
      <c r="E47" s="13">
        <v>12</v>
      </c>
      <c r="F47" s="12" t="s">
        <v>124</v>
      </c>
      <c r="G47" s="12"/>
      <c r="H47" s="13" t="e">
        <f>SUM(#REF!)</f>
        <v>#REF!</v>
      </c>
      <c r="J47" s="17"/>
      <c r="K47" s="17"/>
      <c r="L47" s="12"/>
      <c r="M47" s="12"/>
      <c r="N47" s="24"/>
      <c r="O47" s="25"/>
      <c r="P47" s="25"/>
      <c r="Q47" s="12"/>
      <c r="R47" s="12"/>
      <c r="S47" s="13"/>
    </row>
    <row r="48" spans="1:20" ht="11.25" customHeight="1">
      <c r="A48" s="12">
        <v>21</v>
      </c>
      <c r="B48" s="12" t="s">
        <v>147</v>
      </c>
      <c r="C48" s="12" t="s">
        <v>146</v>
      </c>
      <c r="D48" s="12">
        <v>28</v>
      </c>
      <c r="E48" s="13">
        <v>6</v>
      </c>
      <c r="F48" s="12"/>
      <c r="G48" s="12"/>
      <c r="H48" s="13">
        <v>2151</v>
      </c>
      <c r="J48" s="12">
        <v>16</v>
      </c>
      <c r="K48" s="12" t="s">
        <v>147</v>
      </c>
      <c r="L48" s="12" t="s">
        <v>146</v>
      </c>
      <c r="M48" s="12">
        <v>28</v>
      </c>
      <c r="N48" s="24">
        <f t="shared" si="0"/>
        <v>6</v>
      </c>
      <c r="O48" s="25">
        <v>3</v>
      </c>
      <c r="P48" s="25">
        <v>3</v>
      </c>
      <c r="Q48" s="12"/>
      <c r="R48" s="12"/>
      <c r="S48" s="13">
        <v>1075</v>
      </c>
      <c r="T48" s="30">
        <v>1075</v>
      </c>
    </row>
    <row r="49" spans="1:20">
      <c r="A49" s="11"/>
      <c r="B49" s="11"/>
      <c r="C49" s="11">
        <v>36</v>
      </c>
      <c r="D49" s="11">
        <f>SUM(D3:D48)</f>
        <v>555</v>
      </c>
      <c r="E49" s="11">
        <v>402</v>
      </c>
      <c r="F49" s="11"/>
      <c r="G49" s="11"/>
      <c r="H49" s="13" t="s">
        <v>152</v>
      </c>
      <c r="I49" s="15"/>
      <c r="J49" s="11"/>
      <c r="K49" s="11"/>
      <c r="L49" s="11">
        <v>36</v>
      </c>
      <c r="M49" s="11">
        <f>SUM(M3:M48)</f>
        <v>706</v>
      </c>
      <c r="N49" s="27">
        <f>SUM(N15:N17)</f>
        <v>31</v>
      </c>
      <c r="O49" s="11">
        <v>254</v>
      </c>
      <c r="P49" s="27">
        <f>SUM(P4:P48)</f>
        <v>115</v>
      </c>
      <c r="Q49" s="11"/>
      <c r="R49" s="11"/>
      <c r="S49" s="13">
        <v>179966</v>
      </c>
      <c r="T49" s="30">
        <v>41247</v>
      </c>
    </row>
  </sheetData>
  <mergeCells count="3">
    <mergeCell ref="K8:K9"/>
    <mergeCell ref="J8:J9"/>
    <mergeCell ref="K42:K45"/>
  </mergeCells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workbookViewId="0">
      <selection sqref="A1:IV65536"/>
    </sheetView>
  </sheetViews>
  <sheetFormatPr defaultRowHeight="15"/>
  <cols>
    <col min="1" max="1" width="3.140625" customWidth="1"/>
    <col min="2" max="2" width="15.5703125" customWidth="1"/>
    <col min="4" max="4" width="7.42578125" customWidth="1"/>
    <col min="5" max="5" width="6.7109375" customWidth="1"/>
    <col min="6" max="6" width="7.42578125" customWidth="1"/>
    <col min="7" max="8" width="6.28515625" customWidth="1"/>
    <col min="9" max="9" width="7.28515625" customWidth="1"/>
    <col min="10" max="10" width="6.28515625" customWidth="1"/>
    <col min="11" max="11" width="13.140625" customWidth="1"/>
  </cols>
  <sheetData>
    <row r="1" spans="1:11" ht="15.75" customHeight="1">
      <c r="A1" s="156" t="s">
        <v>161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7" customHeight="1">
      <c r="A2" s="12" t="s">
        <v>115</v>
      </c>
      <c r="B2" s="12" t="s">
        <v>116</v>
      </c>
      <c r="C2" s="12" t="s">
        <v>3</v>
      </c>
      <c r="D2" s="12" t="s">
        <v>118</v>
      </c>
      <c r="E2" s="31" t="s">
        <v>156</v>
      </c>
      <c r="F2" s="32" t="s">
        <v>157</v>
      </c>
      <c r="G2" s="32" t="s">
        <v>158</v>
      </c>
      <c r="H2" s="32"/>
      <c r="I2" s="12"/>
      <c r="J2" s="12"/>
      <c r="K2" s="12"/>
    </row>
    <row r="3" spans="1:11">
      <c r="A3" s="12">
        <v>1</v>
      </c>
      <c r="B3" s="12" t="s">
        <v>72</v>
      </c>
      <c r="C3" s="12" t="s">
        <v>73</v>
      </c>
      <c r="D3" s="12">
        <v>4</v>
      </c>
      <c r="E3" s="25">
        <v>32</v>
      </c>
      <c r="F3" s="25">
        <v>18</v>
      </c>
      <c r="G3" s="25"/>
      <c r="H3" s="25"/>
      <c r="I3" s="12"/>
      <c r="J3" s="12"/>
      <c r="K3" s="13"/>
    </row>
    <row r="4" spans="1:11">
      <c r="A4" s="12">
        <v>2</v>
      </c>
      <c r="B4" s="12" t="s">
        <v>75</v>
      </c>
      <c r="C4" s="12" t="s">
        <v>154</v>
      </c>
      <c r="D4" s="12"/>
      <c r="E4" s="25">
        <v>32</v>
      </c>
      <c r="F4" s="25">
        <v>8</v>
      </c>
      <c r="G4" s="26">
        <v>6</v>
      </c>
      <c r="H4" s="26"/>
      <c r="I4" s="12"/>
      <c r="J4" s="12"/>
      <c r="K4" s="13"/>
    </row>
    <row r="5" spans="1:11">
      <c r="A5" s="12">
        <v>3</v>
      </c>
      <c r="B5" s="12" t="s">
        <v>76</v>
      </c>
      <c r="C5" s="12" t="s">
        <v>77</v>
      </c>
      <c r="D5" s="12">
        <v>8</v>
      </c>
      <c r="E5" s="25">
        <v>28</v>
      </c>
      <c r="F5" s="13">
        <v>22</v>
      </c>
      <c r="G5" s="26">
        <v>6</v>
      </c>
      <c r="H5" s="26"/>
      <c r="I5" s="12"/>
      <c r="J5" s="12"/>
      <c r="K5" s="13"/>
    </row>
    <row r="6" spans="1:11">
      <c r="A6" s="12">
        <v>4</v>
      </c>
      <c r="B6" s="12" t="s">
        <v>79</v>
      </c>
      <c r="C6" s="12" t="s">
        <v>78</v>
      </c>
      <c r="D6" s="12">
        <v>6</v>
      </c>
      <c r="E6" s="25">
        <v>26</v>
      </c>
      <c r="F6" s="25">
        <v>10</v>
      </c>
      <c r="G6" s="26">
        <v>6</v>
      </c>
      <c r="H6" s="26"/>
      <c r="I6" s="12"/>
      <c r="J6" s="12"/>
      <c r="K6" s="13"/>
    </row>
    <row r="7" spans="1:11">
      <c r="A7" s="12">
        <v>5</v>
      </c>
      <c r="B7" s="12" t="s">
        <v>80</v>
      </c>
      <c r="C7" s="12" t="s">
        <v>140</v>
      </c>
      <c r="D7" s="12">
        <v>7</v>
      </c>
      <c r="E7" s="24">
        <f>F7+G7</f>
        <v>18</v>
      </c>
      <c r="F7" s="26">
        <v>14</v>
      </c>
      <c r="G7" s="26">
        <v>4</v>
      </c>
      <c r="H7" s="26"/>
      <c r="I7" s="12"/>
      <c r="J7" s="12"/>
      <c r="K7" s="14"/>
    </row>
    <row r="8" spans="1:11">
      <c r="A8" s="152"/>
      <c r="B8" s="152"/>
      <c r="C8" s="12" t="s">
        <v>155</v>
      </c>
      <c r="D8" s="12">
        <v>6</v>
      </c>
      <c r="E8" s="24">
        <v>24</v>
      </c>
      <c r="F8" s="26">
        <v>18</v>
      </c>
      <c r="G8" s="46">
        <v>6</v>
      </c>
      <c r="H8" s="25"/>
      <c r="I8" s="12"/>
      <c r="J8" s="12"/>
      <c r="K8" s="14"/>
    </row>
    <row r="9" spans="1:11" ht="13.5" customHeight="1">
      <c r="A9" s="154"/>
      <c r="B9" s="154"/>
      <c r="C9" s="12"/>
      <c r="D9" s="12"/>
      <c r="E9" s="25">
        <v>32</v>
      </c>
      <c r="F9" s="25">
        <v>32</v>
      </c>
      <c r="G9" s="25"/>
      <c r="H9" s="25"/>
      <c r="I9" s="12"/>
      <c r="J9" s="12"/>
      <c r="K9" s="13"/>
    </row>
    <row r="10" spans="1:11">
      <c r="A10" s="12">
        <v>6</v>
      </c>
      <c r="B10" s="12" t="s">
        <v>84</v>
      </c>
      <c r="C10" s="12" t="s">
        <v>140</v>
      </c>
      <c r="D10" s="12">
        <v>16</v>
      </c>
      <c r="E10" s="24">
        <f>F10+G10</f>
        <v>18</v>
      </c>
      <c r="F10" s="24">
        <v>14</v>
      </c>
      <c r="G10" s="24">
        <v>4</v>
      </c>
      <c r="H10" s="24"/>
      <c r="I10" s="12"/>
      <c r="J10" s="12"/>
      <c r="K10" s="12"/>
    </row>
    <row r="11" spans="1:11">
      <c r="A11" s="18"/>
      <c r="B11" s="18"/>
      <c r="C11" s="12" t="s">
        <v>85</v>
      </c>
      <c r="D11" s="12">
        <v>19</v>
      </c>
      <c r="E11" s="24">
        <f>F11+G11</f>
        <v>8</v>
      </c>
      <c r="F11" s="24">
        <v>5</v>
      </c>
      <c r="G11" s="47">
        <v>3</v>
      </c>
      <c r="H11" s="24"/>
      <c r="I11" s="12"/>
      <c r="J11" s="12"/>
      <c r="K11" s="12"/>
    </row>
    <row r="12" spans="1:11">
      <c r="A12" s="18"/>
      <c r="B12" s="18"/>
      <c r="C12" s="12" t="s">
        <v>159</v>
      </c>
      <c r="D12" s="12">
        <v>26</v>
      </c>
      <c r="E12" s="24">
        <v>6</v>
      </c>
      <c r="F12" s="24">
        <v>6</v>
      </c>
      <c r="G12" s="47"/>
      <c r="H12" s="24"/>
      <c r="I12" s="12"/>
      <c r="J12" s="12"/>
      <c r="K12" s="12"/>
    </row>
    <row r="13" spans="1:11" ht="12" customHeight="1">
      <c r="A13" s="17"/>
      <c r="B13" s="17"/>
      <c r="C13" s="12"/>
      <c r="D13" s="12">
        <f>SUM(D10:D12)</f>
        <v>61</v>
      </c>
      <c r="E13" s="25">
        <v>41</v>
      </c>
      <c r="F13" s="25">
        <f>SUM(F10:F12)</f>
        <v>25</v>
      </c>
      <c r="G13" s="46"/>
      <c r="H13" s="25"/>
      <c r="I13" s="12"/>
      <c r="J13" s="12"/>
      <c r="K13" s="13"/>
    </row>
    <row r="14" spans="1:11">
      <c r="A14" s="12">
        <v>7</v>
      </c>
      <c r="B14" s="12" t="s">
        <v>87</v>
      </c>
      <c r="C14" s="12" t="s">
        <v>142</v>
      </c>
      <c r="D14" s="12">
        <v>16</v>
      </c>
      <c r="E14" s="24">
        <f>F14+G14</f>
        <v>16</v>
      </c>
      <c r="F14" s="24">
        <v>12</v>
      </c>
      <c r="G14" s="47">
        <v>4</v>
      </c>
      <c r="H14" s="24"/>
      <c r="I14" s="12"/>
      <c r="J14" s="12"/>
      <c r="K14" s="12"/>
    </row>
    <row r="15" spans="1:11">
      <c r="A15" s="16"/>
      <c r="B15" s="16"/>
      <c r="C15" s="12" t="s">
        <v>89</v>
      </c>
      <c r="D15" s="12">
        <v>18</v>
      </c>
      <c r="E15" s="24">
        <f>F15+G15</f>
        <v>9</v>
      </c>
      <c r="F15" s="24">
        <v>6</v>
      </c>
      <c r="G15" s="47">
        <v>3</v>
      </c>
      <c r="H15" s="24"/>
      <c r="I15" s="12"/>
      <c r="J15" s="12"/>
      <c r="K15" s="12"/>
    </row>
    <row r="16" spans="1:11">
      <c r="A16" s="18"/>
      <c r="B16" s="18"/>
      <c r="C16" s="12" t="s">
        <v>159</v>
      </c>
      <c r="D16" s="12">
        <v>26</v>
      </c>
      <c r="E16" s="24">
        <v>6</v>
      </c>
      <c r="F16" s="24">
        <v>6</v>
      </c>
      <c r="G16" s="24"/>
      <c r="H16" s="24"/>
      <c r="I16" s="12"/>
      <c r="J16" s="12"/>
      <c r="K16" s="12"/>
    </row>
    <row r="17" spans="1:11">
      <c r="A17" s="17"/>
      <c r="B17" s="17"/>
      <c r="C17" s="12"/>
      <c r="D17" s="12">
        <v>60</v>
      </c>
      <c r="E17" s="25">
        <f>+E16+E15+E14</f>
        <v>31</v>
      </c>
      <c r="F17" s="25">
        <f>+F16+F15+F14</f>
        <v>24</v>
      </c>
      <c r="G17" s="25"/>
      <c r="H17" s="25"/>
      <c r="I17" s="12"/>
      <c r="J17" s="12"/>
      <c r="K17" s="13"/>
    </row>
    <row r="18" spans="1:11">
      <c r="A18" s="12">
        <v>8</v>
      </c>
      <c r="B18" s="12" t="s">
        <v>90</v>
      </c>
      <c r="C18" s="12" t="s">
        <v>91</v>
      </c>
      <c r="D18" s="12">
        <v>14</v>
      </c>
      <c r="E18" s="24">
        <f>F18+G18</f>
        <v>12</v>
      </c>
      <c r="F18" s="24">
        <v>9</v>
      </c>
      <c r="G18" s="24">
        <v>3</v>
      </c>
      <c r="H18" s="24"/>
      <c r="I18" s="12"/>
      <c r="J18" s="12"/>
      <c r="K18" s="12"/>
    </row>
    <row r="19" spans="1:11">
      <c r="A19" s="16"/>
      <c r="B19" s="16"/>
      <c r="C19" s="12" t="s">
        <v>89</v>
      </c>
      <c r="D19" s="12">
        <v>18</v>
      </c>
      <c r="E19" s="24">
        <f>F19+G19</f>
        <v>9</v>
      </c>
      <c r="F19" s="24">
        <v>6</v>
      </c>
      <c r="G19" s="47">
        <v>3</v>
      </c>
      <c r="H19" s="24"/>
      <c r="I19" s="12"/>
      <c r="J19" s="12"/>
      <c r="K19" s="12"/>
    </row>
    <row r="20" spans="1:11">
      <c r="A20" s="16"/>
      <c r="B20" s="16"/>
      <c r="C20" s="12" t="s">
        <v>85</v>
      </c>
      <c r="D20" s="12">
        <v>15</v>
      </c>
      <c r="E20" s="24">
        <f>F20+G20</f>
        <v>8</v>
      </c>
      <c r="F20" s="24">
        <v>5</v>
      </c>
      <c r="G20" s="24">
        <v>3</v>
      </c>
      <c r="H20" s="24"/>
      <c r="I20" s="12"/>
      <c r="J20" s="12"/>
      <c r="K20" s="12"/>
    </row>
    <row r="21" spans="1:11">
      <c r="A21" s="17"/>
      <c r="B21" s="17"/>
      <c r="C21" s="12"/>
      <c r="D21" s="12"/>
      <c r="E21" s="25">
        <v>29</v>
      </c>
      <c r="F21" s="25">
        <v>21</v>
      </c>
      <c r="G21" s="25"/>
      <c r="H21" s="25"/>
      <c r="I21" s="12"/>
      <c r="J21" s="12"/>
      <c r="K21" s="13"/>
    </row>
    <row r="22" spans="1:11">
      <c r="A22" s="12">
        <v>9</v>
      </c>
      <c r="B22" s="12" t="s">
        <v>92</v>
      </c>
      <c r="C22" s="12" t="s">
        <v>143</v>
      </c>
      <c r="D22" s="12">
        <v>13</v>
      </c>
      <c r="E22" s="24">
        <f>F22+G22</f>
        <v>14</v>
      </c>
      <c r="F22" s="24">
        <v>10</v>
      </c>
      <c r="G22" s="24">
        <v>4</v>
      </c>
      <c r="H22" s="24"/>
      <c r="I22" s="12"/>
      <c r="J22" s="12"/>
      <c r="K22" s="12"/>
    </row>
    <row r="23" spans="1:11">
      <c r="A23" s="16"/>
      <c r="B23" s="16"/>
      <c r="C23" s="12" t="s">
        <v>91</v>
      </c>
      <c r="D23" s="12">
        <v>20</v>
      </c>
      <c r="E23" s="24">
        <v>12</v>
      </c>
      <c r="F23" s="24">
        <v>9</v>
      </c>
      <c r="G23" s="24">
        <v>3</v>
      </c>
      <c r="H23" s="24"/>
      <c r="I23" s="12"/>
      <c r="J23" s="12"/>
      <c r="K23" s="12"/>
    </row>
    <row r="24" spans="1:11">
      <c r="A24" s="18"/>
      <c r="B24" s="18"/>
      <c r="C24" s="12" t="s">
        <v>146</v>
      </c>
      <c r="D24" s="12">
        <v>26</v>
      </c>
      <c r="E24" s="24">
        <v>6</v>
      </c>
      <c r="F24" s="24">
        <v>6</v>
      </c>
      <c r="G24" s="24"/>
      <c r="H24" s="24"/>
      <c r="I24" s="12"/>
      <c r="J24" s="12"/>
      <c r="K24" s="12"/>
    </row>
    <row r="25" spans="1:11">
      <c r="A25" s="17"/>
      <c r="B25" s="17"/>
      <c r="C25" s="12"/>
      <c r="D25" s="12">
        <v>59</v>
      </c>
      <c r="E25" s="25">
        <v>37</v>
      </c>
      <c r="F25" s="25">
        <f>SUM(F22:F24)</f>
        <v>25</v>
      </c>
      <c r="G25" s="25"/>
      <c r="H25" s="25"/>
      <c r="I25" s="12"/>
      <c r="J25" s="12"/>
      <c r="K25" s="12"/>
    </row>
    <row r="26" spans="1:11">
      <c r="A26" s="12">
        <v>10</v>
      </c>
      <c r="B26" s="12" t="s">
        <v>96</v>
      </c>
      <c r="C26" s="12" t="s">
        <v>91</v>
      </c>
      <c r="D26" s="12">
        <v>10</v>
      </c>
      <c r="E26" s="24">
        <v>12</v>
      </c>
      <c r="F26" s="24">
        <v>9</v>
      </c>
      <c r="G26" s="24">
        <v>3</v>
      </c>
      <c r="H26" s="24"/>
      <c r="I26" s="12"/>
      <c r="J26" s="12"/>
      <c r="K26" s="12"/>
    </row>
    <row r="27" spans="1:11">
      <c r="A27" s="152"/>
      <c r="B27" s="152"/>
      <c r="C27" s="12" t="s">
        <v>85</v>
      </c>
      <c r="D27" s="12">
        <v>24</v>
      </c>
      <c r="E27" s="24">
        <v>8</v>
      </c>
      <c r="F27" s="24">
        <v>5</v>
      </c>
      <c r="G27" s="24">
        <v>3</v>
      </c>
      <c r="H27" s="24"/>
      <c r="I27" s="12"/>
      <c r="J27" s="12"/>
      <c r="K27" s="12"/>
    </row>
    <row r="28" spans="1:11">
      <c r="A28" s="153"/>
      <c r="B28" s="153"/>
      <c r="C28" s="12" t="s">
        <v>85</v>
      </c>
      <c r="D28" s="12">
        <v>24</v>
      </c>
      <c r="E28" s="24">
        <v>8</v>
      </c>
      <c r="F28" s="24">
        <v>5</v>
      </c>
      <c r="G28" s="24">
        <v>3</v>
      </c>
      <c r="H28" s="24"/>
      <c r="I28" s="12"/>
      <c r="J28" s="12"/>
      <c r="K28" s="12"/>
    </row>
    <row r="29" spans="1:11">
      <c r="A29" s="153"/>
      <c r="B29" s="153"/>
      <c r="C29" s="12" t="s">
        <v>85</v>
      </c>
      <c r="D29" s="12">
        <v>24</v>
      </c>
      <c r="E29" s="24">
        <v>8</v>
      </c>
      <c r="F29" s="24">
        <v>5</v>
      </c>
      <c r="G29" s="24">
        <v>3</v>
      </c>
      <c r="H29" s="24"/>
      <c r="I29" s="12"/>
      <c r="J29" s="12"/>
      <c r="K29" s="12"/>
    </row>
    <row r="30" spans="1:11">
      <c r="A30" s="153"/>
      <c r="B30" s="153"/>
      <c r="C30" s="12" t="s">
        <v>86</v>
      </c>
      <c r="D30" s="12">
        <v>26</v>
      </c>
      <c r="E30" s="24">
        <f>F30+G30</f>
        <v>6</v>
      </c>
      <c r="F30" s="26">
        <v>6</v>
      </c>
      <c r="G30" s="26"/>
      <c r="H30" s="26"/>
      <c r="I30" s="12"/>
      <c r="J30" s="12"/>
      <c r="K30" s="12"/>
    </row>
    <row r="31" spans="1:11">
      <c r="A31" s="154"/>
      <c r="B31" s="154"/>
      <c r="C31" s="12"/>
      <c r="D31" s="12"/>
      <c r="E31" s="25">
        <v>26</v>
      </c>
      <c r="F31" s="25">
        <f>SUM(F26:F30)</f>
        <v>30</v>
      </c>
      <c r="G31" s="25"/>
      <c r="H31" s="25"/>
      <c r="I31" s="12"/>
      <c r="J31" s="12"/>
      <c r="K31" s="13"/>
    </row>
    <row r="32" spans="1:11">
      <c r="A32" s="12">
        <v>11</v>
      </c>
      <c r="B32" s="12" t="s">
        <v>102</v>
      </c>
      <c r="C32" s="12" t="s">
        <v>85</v>
      </c>
      <c r="D32" s="12">
        <v>24</v>
      </c>
      <c r="E32" s="24">
        <f>F32+G32</f>
        <v>8</v>
      </c>
      <c r="F32" s="24">
        <v>5</v>
      </c>
      <c r="G32" s="24">
        <v>3</v>
      </c>
      <c r="H32" s="24"/>
      <c r="I32" s="12"/>
      <c r="J32" s="12"/>
      <c r="K32" s="12"/>
    </row>
    <row r="33" spans="1:11" ht="12" customHeight="1">
      <c r="A33" s="16"/>
      <c r="B33" s="16"/>
      <c r="C33" s="12" t="s">
        <v>99</v>
      </c>
      <c r="D33" s="12">
        <v>26</v>
      </c>
      <c r="E33" s="24">
        <f>F33+G33</f>
        <v>6</v>
      </c>
      <c r="F33" s="24">
        <v>4</v>
      </c>
      <c r="G33" s="24">
        <v>2</v>
      </c>
      <c r="H33" s="24"/>
      <c r="I33" s="12"/>
      <c r="J33" s="12"/>
      <c r="K33" s="12"/>
    </row>
    <row r="34" spans="1:11" ht="12.75" customHeight="1">
      <c r="A34" s="18"/>
      <c r="B34" s="18"/>
      <c r="C34" s="12" t="s">
        <v>100</v>
      </c>
      <c r="D34" s="12">
        <v>26</v>
      </c>
      <c r="E34" s="24">
        <f>F34+G34</f>
        <v>6</v>
      </c>
      <c r="F34" s="24">
        <v>4</v>
      </c>
      <c r="G34" s="24">
        <v>2</v>
      </c>
      <c r="H34" s="24"/>
      <c r="I34" s="12"/>
      <c r="J34" s="12"/>
      <c r="K34" s="12"/>
    </row>
    <row r="35" spans="1:11" ht="12" customHeight="1">
      <c r="A35" s="18"/>
      <c r="B35" s="18" t="s">
        <v>191</v>
      </c>
      <c r="C35" s="12" t="s">
        <v>159</v>
      </c>
      <c r="D35" s="12">
        <v>26</v>
      </c>
      <c r="E35" s="26">
        <v>6</v>
      </c>
      <c r="F35" s="25">
        <v>6</v>
      </c>
      <c r="G35" s="26"/>
      <c r="H35" s="26"/>
      <c r="I35" s="12"/>
      <c r="J35" s="12"/>
      <c r="K35" s="12"/>
    </row>
    <row r="36" spans="1:11">
      <c r="A36" s="17"/>
      <c r="B36" s="17"/>
      <c r="C36" s="12"/>
      <c r="D36" s="12"/>
      <c r="E36" s="25">
        <v>26</v>
      </c>
      <c r="F36" s="25">
        <f>SUM(F32:F35)</f>
        <v>19</v>
      </c>
      <c r="G36" s="25"/>
      <c r="H36" s="25"/>
      <c r="I36" s="12"/>
      <c r="J36" s="12"/>
      <c r="K36" s="13"/>
    </row>
    <row r="37" spans="1:11">
      <c r="A37" s="12">
        <v>12</v>
      </c>
      <c r="B37" s="12" t="s">
        <v>106</v>
      </c>
      <c r="C37" s="12" t="s">
        <v>85</v>
      </c>
      <c r="D37" s="12">
        <v>24</v>
      </c>
      <c r="E37" s="24">
        <v>8</v>
      </c>
      <c r="F37" s="24">
        <v>6</v>
      </c>
      <c r="G37" s="24">
        <v>3</v>
      </c>
      <c r="H37" s="24"/>
      <c r="I37" s="12"/>
      <c r="J37" s="12"/>
      <c r="K37" s="12"/>
    </row>
    <row r="38" spans="1:11" ht="11.25" customHeight="1">
      <c r="A38" s="16"/>
      <c r="B38" s="16"/>
      <c r="C38" s="12" t="s">
        <v>86</v>
      </c>
      <c r="D38" s="12">
        <v>26</v>
      </c>
      <c r="E38" s="24">
        <f>F38+G38</f>
        <v>6</v>
      </c>
      <c r="F38" s="24">
        <v>6</v>
      </c>
      <c r="G38" s="24"/>
      <c r="H38" s="24"/>
      <c r="I38" s="12"/>
      <c r="J38" s="12"/>
      <c r="K38" s="12"/>
    </row>
    <row r="39" spans="1:11">
      <c r="A39" s="17"/>
      <c r="B39" s="17"/>
      <c r="C39" s="12"/>
      <c r="D39" s="12"/>
      <c r="E39" s="25">
        <v>14</v>
      </c>
      <c r="F39" s="25">
        <v>10</v>
      </c>
      <c r="G39" s="25"/>
      <c r="H39" s="25"/>
      <c r="I39" s="12"/>
      <c r="J39" s="12"/>
      <c r="K39" s="13"/>
    </row>
    <row r="40" spans="1:11">
      <c r="A40" s="12">
        <v>13</v>
      </c>
      <c r="B40" s="12" t="s">
        <v>105</v>
      </c>
      <c r="C40" s="12" t="s">
        <v>89</v>
      </c>
      <c r="D40" s="12">
        <v>24</v>
      </c>
      <c r="E40" s="24">
        <f>F40+G40</f>
        <v>9</v>
      </c>
      <c r="F40" s="24">
        <v>6</v>
      </c>
      <c r="G40" s="24">
        <v>3</v>
      </c>
      <c r="H40" s="24"/>
      <c r="I40" s="12"/>
      <c r="J40" s="12"/>
      <c r="K40" s="12"/>
    </row>
    <row r="41" spans="1:11" ht="12.75" customHeight="1">
      <c r="A41" s="16"/>
      <c r="B41" s="16"/>
      <c r="C41" s="12" t="s">
        <v>86</v>
      </c>
      <c r="D41" s="12">
        <v>26</v>
      </c>
      <c r="E41" s="24">
        <f>F41+G41</f>
        <v>6</v>
      </c>
      <c r="F41" s="24">
        <v>6</v>
      </c>
      <c r="G41" s="24"/>
      <c r="H41" s="24"/>
      <c r="I41" s="12"/>
      <c r="J41" s="12"/>
      <c r="K41" s="12"/>
    </row>
    <row r="42" spans="1:11" ht="12.75" customHeight="1">
      <c r="A42" s="17"/>
      <c r="B42" s="17"/>
      <c r="C42" s="12"/>
      <c r="D42" s="12"/>
      <c r="E42" s="25">
        <v>15</v>
      </c>
      <c r="F42" s="25">
        <v>12</v>
      </c>
      <c r="G42" s="25"/>
      <c r="H42" s="25"/>
      <c r="I42" s="12"/>
      <c r="J42" s="12"/>
      <c r="K42" s="13"/>
    </row>
    <row r="43" spans="1:11">
      <c r="A43" s="12">
        <v>15</v>
      </c>
      <c r="B43" s="12" t="s">
        <v>149</v>
      </c>
      <c r="C43" s="12" t="s">
        <v>85</v>
      </c>
      <c r="D43" s="12">
        <v>21</v>
      </c>
      <c r="E43" s="24">
        <f>F43+G43</f>
        <v>8</v>
      </c>
      <c r="F43" s="26">
        <v>5</v>
      </c>
      <c r="G43" s="44">
        <v>3</v>
      </c>
      <c r="H43" s="26"/>
      <c r="I43" s="12"/>
      <c r="J43" s="12"/>
      <c r="K43" s="12" t="s">
        <v>194</v>
      </c>
    </row>
    <row r="44" spans="1:11" ht="12.75" customHeight="1">
      <c r="A44" s="12"/>
      <c r="B44" s="152"/>
      <c r="C44" s="12" t="s">
        <v>85</v>
      </c>
      <c r="D44" s="12">
        <v>21</v>
      </c>
      <c r="E44" s="24">
        <f>F44+G44</f>
        <v>8</v>
      </c>
      <c r="F44" s="26">
        <v>5</v>
      </c>
      <c r="G44" s="44">
        <v>3</v>
      </c>
      <c r="H44" s="26"/>
      <c r="I44" s="12"/>
      <c r="J44" s="12"/>
      <c r="K44" s="12" t="s">
        <v>195</v>
      </c>
    </row>
    <row r="45" spans="1:11" ht="12.75" customHeight="1">
      <c r="A45" s="12"/>
      <c r="B45" s="153"/>
      <c r="C45" s="12" t="s">
        <v>85</v>
      </c>
      <c r="D45" s="12">
        <v>21</v>
      </c>
      <c r="E45" s="24">
        <f>F45+G45</f>
        <v>8</v>
      </c>
      <c r="F45" s="26">
        <v>5</v>
      </c>
      <c r="G45" s="44">
        <v>3</v>
      </c>
      <c r="H45" s="26"/>
      <c r="I45" s="12"/>
      <c r="J45" s="12"/>
      <c r="K45" s="12" t="s">
        <v>196</v>
      </c>
    </row>
    <row r="46" spans="1:11" ht="13.5" customHeight="1">
      <c r="A46" s="12"/>
      <c r="B46" s="153"/>
      <c r="C46" s="12" t="s">
        <v>85</v>
      </c>
      <c r="D46" s="12">
        <v>21</v>
      </c>
      <c r="E46" s="24">
        <f>F46+G46</f>
        <v>8</v>
      </c>
      <c r="F46" s="26">
        <v>5</v>
      </c>
      <c r="G46" s="44">
        <v>3</v>
      </c>
      <c r="H46" s="26"/>
      <c r="I46" s="12"/>
      <c r="J46" s="12"/>
      <c r="K46" s="12" t="s">
        <v>197</v>
      </c>
    </row>
    <row r="47" spans="1:11" ht="13.5" customHeight="1">
      <c r="A47" s="12"/>
      <c r="B47" s="154"/>
      <c r="C47" s="12" t="s">
        <v>85</v>
      </c>
      <c r="D47" s="12">
        <v>21</v>
      </c>
      <c r="E47" s="24">
        <f>F47+G47</f>
        <v>8</v>
      </c>
      <c r="F47" s="26">
        <v>5</v>
      </c>
      <c r="G47" s="44">
        <v>3</v>
      </c>
      <c r="H47" s="26"/>
      <c r="I47" s="12"/>
      <c r="J47" s="12">
        <v>15</v>
      </c>
      <c r="K47" s="12" t="s">
        <v>198</v>
      </c>
    </row>
    <row r="48" spans="1:11" ht="12.75" customHeight="1">
      <c r="A48" s="12"/>
      <c r="B48" s="17"/>
      <c r="C48" s="12" t="s">
        <v>155</v>
      </c>
      <c r="D48" s="12"/>
      <c r="E48" s="24">
        <f>SUM(E18:E20)</f>
        <v>29</v>
      </c>
      <c r="F48" s="26">
        <v>10</v>
      </c>
      <c r="G48" s="26"/>
      <c r="H48" s="26"/>
      <c r="I48" s="12"/>
      <c r="J48" s="12"/>
      <c r="K48" s="14"/>
    </row>
    <row r="49" spans="1:11" ht="12" customHeight="1">
      <c r="A49" s="12"/>
      <c r="B49" s="17"/>
      <c r="C49" s="12"/>
      <c r="D49" s="12"/>
      <c r="E49" s="25">
        <v>40</v>
      </c>
      <c r="F49" s="25">
        <v>35</v>
      </c>
      <c r="G49" s="25"/>
      <c r="H49" s="25">
        <v>35</v>
      </c>
      <c r="I49" s="12">
        <v>36</v>
      </c>
      <c r="J49" s="12"/>
      <c r="K49" s="13"/>
    </row>
    <row r="50" spans="1:11" ht="10.5" customHeight="1">
      <c r="A50" s="12">
        <v>16</v>
      </c>
      <c r="B50" s="17" t="s">
        <v>147</v>
      </c>
      <c r="C50" s="12" t="s">
        <v>146</v>
      </c>
      <c r="D50" s="12">
        <v>12</v>
      </c>
      <c r="E50" s="26">
        <f>F50+G50</f>
        <v>6</v>
      </c>
      <c r="F50" s="26">
        <v>4</v>
      </c>
      <c r="G50" s="26">
        <v>2</v>
      </c>
      <c r="H50" s="26"/>
      <c r="I50" s="12"/>
      <c r="J50" s="12"/>
      <c r="K50" s="13"/>
    </row>
    <row r="51" spans="1:11" ht="10.5" customHeight="1">
      <c r="A51" s="12"/>
      <c r="B51" s="17" t="s">
        <v>193</v>
      </c>
      <c r="C51" s="12" t="s">
        <v>146</v>
      </c>
      <c r="D51" s="12">
        <v>12</v>
      </c>
      <c r="E51" s="26">
        <f>F51+G51</f>
        <v>6</v>
      </c>
      <c r="F51" s="26">
        <v>4</v>
      </c>
      <c r="G51" s="26">
        <v>2</v>
      </c>
      <c r="H51" s="26"/>
      <c r="I51" s="12"/>
      <c r="J51" s="12"/>
      <c r="K51" s="13"/>
    </row>
    <row r="52" spans="1:11" ht="11.25" customHeight="1">
      <c r="A52" s="12"/>
      <c r="B52" s="152"/>
      <c r="C52" s="12" t="s">
        <v>146</v>
      </c>
      <c r="D52" s="12">
        <v>12</v>
      </c>
      <c r="E52" s="26">
        <f>F52+G52</f>
        <v>6</v>
      </c>
      <c r="F52" s="26">
        <v>4</v>
      </c>
      <c r="G52" s="26">
        <v>2</v>
      </c>
      <c r="H52" s="26"/>
      <c r="I52" s="12"/>
      <c r="J52" s="12"/>
      <c r="K52" s="13"/>
    </row>
    <row r="53" spans="1:11" ht="11.25" customHeight="1">
      <c r="A53" s="11"/>
      <c r="B53" s="157"/>
      <c r="C53" s="11"/>
      <c r="D53" s="11"/>
      <c r="E53" s="25">
        <v>18</v>
      </c>
      <c r="F53" s="13">
        <v>12</v>
      </c>
      <c r="G53" s="27"/>
      <c r="H53" s="25">
        <v>18</v>
      </c>
      <c r="I53" s="12">
        <v>18</v>
      </c>
      <c r="J53" s="11"/>
      <c r="K53" s="13"/>
    </row>
  </sheetData>
  <mergeCells count="7">
    <mergeCell ref="A1:K1"/>
    <mergeCell ref="B52:B53"/>
    <mergeCell ref="B27:B31"/>
    <mergeCell ref="A27:A31"/>
    <mergeCell ref="A8:A9"/>
    <mergeCell ref="B8:B9"/>
    <mergeCell ref="B44:B47"/>
  </mergeCells>
  <phoneticPr fontId="18" type="noConversion"/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J21" sqref="J21"/>
    </sheetView>
  </sheetViews>
  <sheetFormatPr defaultRowHeight="15"/>
  <cols>
    <col min="1" max="1" width="8.5703125" customWidth="1"/>
    <col min="2" max="2" width="7.28515625" customWidth="1"/>
    <col min="5" max="5" width="12" bestFit="1" customWidth="1"/>
  </cols>
  <sheetData>
    <row r="1" spans="1:9" ht="35.25" customHeight="1">
      <c r="A1" s="155" t="s">
        <v>179</v>
      </c>
      <c r="B1" s="155"/>
      <c r="C1" s="155"/>
      <c r="D1" s="155"/>
      <c r="E1" s="155"/>
      <c r="F1" s="155"/>
      <c r="G1" s="155"/>
      <c r="H1" s="155"/>
      <c r="I1" s="155"/>
    </row>
    <row r="2" spans="1:9" ht="30" customHeight="1">
      <c r="A2" s="11" t="s">
        <v>3</v>
      </c>
      <c r="B2" s="33" t="s">
        <v>163</v>
      </c>
      <c r="C2" s="33" t="s">
        <v>164</v>
      </c>
      <c r="D2" s="11" t="s">
        <v>158</v>
      </c>
      <c r="E2" s="33" t="s">
        <v>167</v>
      </c>
      <c r="F2" s="33" t="s">
        <v>166</v>
      </c>
      <c r="G2" s="34" t="s">
        <v>177</v>
      </c>
      <c r="H2" s="35" t="s">
        <v>178</v>
      </c>
    </row>
    <row r="3" spans="1:9" ht="18.75">
      <c r="A3" s="8" t="s">
        <v>86</v>
      </c>
      <c r="B3" s="10">
        <v>6</v>
      </c>
      <c r="C3" s="10">
        <v>4</v>
      </c>
      <c r="D3" s="10">
        <v>2</v>
      </c>
      <c r="E3" s="10" t="s">
        <v>165</v>
      </c>
      <c r="F3" s="10">
        <v>3</v>
      </c>
      <c r="G3" s="36" t="s">
        <v>176</v>
      </c>
      <c r="H3" s="10">
        <v>30</v>
      </c>
    </row>
    <row r="4" spans="1:9" ht="18.75">
      <c r="A4" s="8" t="s">
        <v>85</v>
      </c>
      <c r="B4" s="10">
        <v>8</v>
      </c>
      <c r="C4" s="10">
        <v>5</v>
      </c>
      <c r="D4" s="10">
        <v>3</v>
      </c>
      <c r="E4" s="36" t="s">
        <v>236</v>
      </c>
      <c r="F4" s="10">
        <v>5</v>
      </c>
      <c r="G4" s="36" t="s">
        <v>175</v>
      </c>
      <c r="H4" s="37">
        <v>24</v>
      </c>
    </row>
    <row r="5" spans="1:9" ht="18.75">
      <c r="A5" s="8" t="s">
        <v>89</v>
      </c>
      <c r="B5" s="10">
        <v>9</v>
      </c>
      <c r="C5" s="10">
        <v>6</v>
      </c>
      <c r="D5" s="10">
        <v>3</v>
      </c>
      <c r="E5" s="10">
        <v>2</v>
      </c>
      <c r="F5" s="10">
        <v>5</v>
      </c>
      <c r="G5" s="36" t="s">
        <v>175</v>
      </c>
      <c r="H5" s="10">
        <v>24</v>
      </c>
    </row>
    <row r="6" spans="1:9" ht="18.75">
      <c r="A6" s="8" t="s">
        <v>93</v>
      </c>
      <c r="B6" s="10">
        <v>12</v>
      </c>
      <c r="C6" s="10">
        <v>9</v>
      </c>
      <c r="D6" s="10">
        <v>3</v>
      </c>
      <c r="E6" s="10">
        <v>5</v>
      </c>
      <c r="F6" s="10">
        <v>8</v>
      </c>
      <c r="G6" s="36" t="s">
        <v>171</v>
      </c>
      <c r="H6" s="37">
        <v>20</v>
      </c>
    </row>
    <row r="7" spans="1:9" ht="18.75">
      <c r="A7" s="8" t="s">
        <v>143</v>
      </c>
      <c r="B7" s="10">
        <v>14</v>
      </c>
      <c r="C7" s="10">
        <v>10</v>
      </c>
      <c r="D7" s="10">
        <v>4</v>
      </c>
      <c r="E7" s="10">
        <v>6</v>
      </c>
      <c r="F7" s="10">
        <v>8</v>
      </c>
      <c r="G7" s="36" t="s">
        <v>172</v>
      </c>
      <c r="H7" s="37">
        <v>20</v>
      </c>
    </row>
    <row r="8" spans="1:9" ht="18.75">
      <c r="A8" s="8" t="s">
        <v>83</v>
      </c>
      <c r="B8" s="10">
        <v>16</v>
      </c>
      <c r="C8" s="10">
        <v>12</v>
      </c>
      <c r="D8" s="10">
        <v>4</v>
      </c>
      <c r="E8" s="10">
        <v>7</v>
      </c>
      <c r="F8" s="10">
        <v>13</v>
      </c>
      <c r="G8" s="36" t="s">
        <v>173</v>
      </c>
      <c r="H8" s="37">
        <v>16</v>
      </c>
    </row>
    <row r="9" spans="1:9" ht="18.75">
      <c r="A9" s="8" t="s">
        <v>140</v>
      </c>
      <c r="B9" s="10">
        <v>18</v>
      </c>
      <c r="C9" s="10">
        <v>14</v>
      </c>
      <c r="D9" s="10">
        <v>4</v>
      </c>
      <c r="E9" s="10">
        <v>8</v>
      </c>
      <c r="F9" s="10">
        <v>13</v>
      </c>
      <c r="G9" s="36" t="s">
        <v>174</v>
      </c>
      <c r="H9" s="37">
        <v>14</v>
      </c>
    </row>
    <row r="10" spans="1:9" ht="18.75">
      <c r="A10" s="8" t="s">
        <v>82</v>
      </c>
      <c r="B10" s="10">
        <v>20</v>
      </c>
      <c r="C10" s="10">
        <v>16</v>
      </c>
      <c r="D10" s="10">
        <v>4</v>
      </c>
      <c r="E10" s="10"/>
      <c r="F10" s="10">
        <v>13</v>
      </c>
      <c r="G10" s="36" t="s">
        <v>169</v>
      </c>
      <c r="H10" s="37">
        <v>12</v>
      </c>
    </row>
    <row r="11" spans="1:9" ht="18.75">
      <c r="A11" s="8" t="s">
        <v>155</v>
      </c>
      <c r="B11" s="10">
        <v>24</v>
      </c>
      <c r="C11" s="10">
        <v>18</v>
      </c>
      <c r="D11" s="10">
        <v>6</v>
      </c>
      <c r="E11" s="10">
        <v>22</v>
      </c>
      <c r="F11" s="10">
        <v>21</v>
      </c>
      <c r="G11" s="36" t="s">
        <v>169</v>
      </c>
      <c r="H11" s="37">
        <v>10</v>
      </c>
    </row>
    <row r="12" spans="1:9" ht="18.75">
      <c r="A12" s="8" t="s">
        <v>78</v>
      </c>
      <c r="B12" s="10">
        <v>28</v>
      </c>
      <c r="C12" s="10">
        <v>22</v>
      </c>
      <c r="D12" s="10">
        <v>6</v>
      </c>
      <c r="E12" s="10">
        <v>22</v>
      </c>
      <c r="F12" s="10">
        <v>34</v>
      </c>
      <c r="G12" s="36" t="s">
        <v>170</v>
      </c>
      <c r="H12" s="37">
        <v>8</v>
      </c>
    </row>
    <row r="13" spans="1:9" ht="18.75">
      <c r="A13" s="8" t="s">
        <v>162</v>
      </c>
      <c r="B13" s="10">
        <v>32</v>
      </c>
      <c r="C13" s="10">
        <v>26</v>
      </c>
      <c r="D13" s="10">
        <v>6</v>
      </c>
      <c r="E13" s="10">
        <v>24</v>
      </c>
      <c r="F13" s="10">
        <v>60</v>
      </c>
      <c r="G13" s="36" t="s">
        <v>168</v>
      </c>
      <c r="H13" s="37">
        <v>8</v>
      </c>
    </row>
    <row r="18" spans="1:6">
      <c r="A18" s="156" t="s">
        <v>180</v>
      </c>
      <c r="B18" s="156"/>
      <c r="C18" s="156"/>
      <c r="D18" s="156"/>
      <c r="E18" s="156"/>
    </row>
    <row r="19" spans="1:6" ht="18.75">
      <c r="A19" s="8"/>
      <c r="B19" s="148">
        <v>2013</v>
      </c>
      <c r="C19" s="148"/>
      <c r="D19" s="149">
        <v>2012</v>
      </c>
      <c r="E19" s="150"/>
    </row>
    <row r="20" spans="1:6" ht="18.75">
      <c r="A20" s="8" t="s">
        <v>52</v>
      </c>
      <c r="B20" s="9">
        <v>1</v>
      </c>
      <c r="C20" s="9">
        <v>5</v>
      </c>
      <c r="D20" s="9">
        <v>1</v>
      </c>
      <c r="E20" s="9">
        <v>2</v>
      </c>
      <c r="F20" t="s">
        <v>153</v>
      </c>
    </row>
    <row r="21" spans="1:6" ht="18.75">
      <c r="A21" s="8" t="s">
        <v>52</v>
      </c>
      <c r="B21" s="10"/>
      <c r="C21" s="10"/>
      <c r="D21" s="10">
        <v>1</v>
      </c>
      <c r="E21" s="10">
        <v>3</v>
      </c>
    </row>
    <row r="22" spans="1:6" ht="18.75">
      <c r="A22" s="8" t="s">
        <v>62</v>
      </c>
      <c r="B22" s="10">
        <v>1</v>
      </c>
      <c r="C22" s="10">
        <v>6</v>
      </c>
      <c r="D22" s="10">
        <v>1</v>
      </c>
      <c r="E22" s="10">
        <v>5</v>
      </c>
    </row>
    <row r="23" spans="1:6" ht="18.75">
      <c r="A23" s="8" t="s">
        <v>63</v>
      </c>
      <c r="B23" s="10">
        <v>1</v>
      </c>
      <c r="C23" s="10">
        <v>6</v>
      </c>
      <c r="D23" s="10">
        <v>1</v>
      </c>
      <c r="E23" s="10">
        <v>8</v>
      </c>
    </row>
    <row r="24" spans="1:6" ht="18.75">
      <c r="A24" s="8" t="s">
        <v>64</v>
      </c>
      <c r="B24" s="10">
        <v>1</v>
      </c>
      <c r="C24" s="10">
        <v>6</v>
      </c>
      <c r="D24" s="10">
        <f>-E24</f>
        <v>0</v>
      </c>
      <c r="E24" s="10">
        <v>0</v>
      </c>
    </row>
    <row r="25" spans="1:6" ht="18.75">
      <c r="A25" s="8" t="s">
        <v>65</v>
      </c>
      <c r="B25" s="10">
        <v>0</v>
      </c>
      <c r="C25" s="10">
        <v>0</v>
      </c>
      <c r="D25" s="10">
        <v>1</v>
      </c>
      <c r="E25" s="10">
        <v>6</v>
      </c>
    </row>
    <row r="26" spans="1:6" ht="18.75">
      <c r="A26" s="8" t="s">
        <v>39</v>
      </c>
      <c r="B26" s="10">
        <v>1</v>
      </c>
      <c r="C26" s="10">
        <v>21</v>
      </c>
      <c r="D26" s="10">
        <v>0</v>
      </c>
      <c r="E26" s="10">
        <v>0</v>
      </c>
    </row>
    <row r="27" spans="1:6" ht="18.75">
      <c r="A27" s="8" t="s">
        <v>66</v>
      </c>
      <c r="B27" s="10">
        <v>1</v>
      </c>
      <c r="C27" s="10">
        <v>19</v>
      </c>
      <c r="D27" s="10">
        <v>2</v>
      </c>
      <c r="E27" s="10">
        <v>31</v>
      </c>
    </row>
    <row r="28" spans="1:6" ht="18.75">
      <c r="A28" s="8" t="s">
        <v>67</v>
      </c>
      <c r="B28" s="10">
        <v>1</v>
      </c>
      <c r="C28" s="10">
        <v>12</v>
      </c>
      <c r="D28" s="10">
        <v>1</v>
      </c>
      <c r="E28" s="10">
        <v>17</v>
      </c>
    </row>
    <row r="29" spans="1:6" ht="18.75">
      <c r="A29" s="8" t="s">
        <v>68</v>
      </c>
      <c r="B29" s="10">
        <v>3</v>
      </c>
      <c r="C29" s="10">
        <v>50</v>
      </c>
      <c r="D29" s="10">
        <v>2</v>
      </c>
      <c r="E29" s="10">
        <v>28</v>
      </c>
    </row>
    <row r="30" spans="1:6" ht="18.75">
      <c r="A30" s="8" t="s">
        <v>69</v>
      </c>
      <c r="B30" s="10">
        <v>3</v>
      </c>
      <c r="C30" s="10">
        <v>61</v>
      </c>
      <c r="D30" s="10">
        <v>6</v>
      </c>
      <c r="E30" s="10">
        <v>108</v>
      </c>
    </row>
    <row r="31" spans="1:6" ht="18.75">
      <c r="A31" s="8" t="s">
        <v>70</v>
      </c>
      <c r="B31" s="10">
        <v>11</v>
      </c>
      <c r="C31" s="10">
        <v>243</v>
      </c>
      <c r="D31" s="10">
        <v>6</v>
      </c>
      <c r="E31" s="10">
        <v>105</v>
      </c>
    </row>
    <row r="32" spans="1:6" ht="18.75">
      <c r="A32" s="8" t="s">
        <v>71</v>
      </c>
      <c r="B32" s="10">
        <v>12</v>
      </c>
      <c r="C32" s="10">
        <v>277</v>
      </c>
      <c r="D32" s="10">
        <v>22</v>
      </c>
      <c r="E32" s="10">
        <v>393</v>
      </c>
    </row>
    <row r="33" spans="1:5" ht="18.75">
      <c r="A33" s="8"/>
      <c r="B33" s="8">
        <v>36</v>
      </c>
      <c r="C33" s="8">
        <v>706</v>
      </c>
      <c r="D33" s="8">
        <v>44</v>
      </c>
      <c r="E33" s="8">
        <v>706</v>
      </c>
    </row>
  </sheetData>
  <mergeCells count="4">
    <mergeCell ref="A1:I1"/>
    <mergeCell ref="B19:C19"/>
    <mergeCell ref="D19:E19"/>
    <mergeCell ref="A18:E18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4"/>
  <sheetViews>
    <sheetView workbookViewId="0">
      <selection sqref="A1:IV65536"/>
    </sheetView>
  </sheetViews>
  <sheetFormatPr defaultRowHeight="15"/>
  <cols>
    <col min="1" max="1" width="7.5703125" customWidth="1"/>
    <col min="2" max="2" width="6.85546875" customWidth="1"/>
    <col min="3" max="3" width="7.28515625" customWidth="1"/>
    <col min="4" max="4" width="6.28515625" customWidth="1"/>
    <col min="5" max="5" width="5.85546875" customWidth="1"/>
    <col min="6" max="6" width="10.42578125" customWidth="1"/>
    <col min="7" max="7" width="6.85546875" customWidth="1"/>
    <col min="8" max="8" width="5.140625" customWidth="1"/>
    <col min="9" max="9" width="5.5703125" customWidth="1"/>
    <col min="10" max="11" width="5.85546875" customWidth="1"/>
    <col min="12" max="12" width="11" customWidth="1"/>
    <col min="13" max="13" width="7.42578125" customWidth="1"/>
    <col min="14" max="14" width="5.140625" customWidth="1"/>
    <col min="15" max="15" width="5" customWidth="1"/>
    <col min="16" max="16" width="4.7109375" customWidth="1"/>
    <col min="17" max="17" width="6.28515625" customWidth="1"/>
    <col min="18" max="18" width="10" customWidth="1"/>
    <col min="19" max="19" width="7" customWidth="1"/>
  </cols>
  <sheetData>
    <row r="1" spans="1:19" ht="18.75">
      <c r="A1" s="168" t="s">
        <v>186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.75">
      <c r="A2" s="160" t="s">
        <v>31</v>
      </c>
      <c r="B2" s="162"/>
      <c r="C2" s="162"/>
      <c r="D2" s="162"/>
      <c r="E2" s="162"/>
      <c r="F2" s="163"/>
      <c r="G2" s="160" t="s">
        <v>181</v>
      </c>
      <c r="H2" s="162"/>
      <c r="I2" s="162"/>
      <c r="J2" s="162"/>
      <c r="K2" s="162"/>
      <c r="L2" s="163"/>
      <c r="M2" s="160" t="s">
        <v>182</v>
      </c>
      <c r="N2" s="162"/>
      <c r="O2" s="162"/>
      <c r="P2" s="162"/>
      <c r="Q2" s="162"/>
      <c r="R2" s="162"/>
      <c r="S2" s="163"/>
    </row>
    <row r="3" spans="1:19" ht="15.75">
      <c r="A3" s="38" t="s">
        <v>146</v>
      </c>
      <c r="B3" s="38">
        <v>6</v>
      </c>
      <c r="C3" s="38">
        <v>4</v>
      </c>
      <c r="D3" s="38">
        <v>2</v>
      </c>
      <c r="E3" s="39">
        <v>26</v>
      </c>
      <c r="F3" s="39" t="s">
        <v>32</v>
      </c>
      <c r="G3" s="38" t="s">
        <v>146</v>
      </c>
      <c r="H3" s="38">
        <v>6</v>
      </c>
      <c r="I3" s="38">
        <v>4</v>
      </c>
      <c r="J3" s="38">
        <v>2</v>
      </c>
      <c r="K3" s="39">
        <v>26</v>
      </c>
      <c r="L3" s="39" t="s">
        <v>10</v>
      </c>
      <c r="M3" s="38" t="s">
        <v>146</v>
      </c>
      <c r="N3" s="38">
        <v>6</v>
      </c>
      <c r="O3" s="38">
        <v>4</v>
      </c>
      <c r="P3" s="38">
        <v>2</v>
      </c>
      <c r="Q3" s="39">
        <v>12</v>
      </c>
      <c r="R3" s="160" t="s">
        <v>147</v>
      </c>
      <c r="S3" s="163"/>
    </row>
    <row r="4" spans="1:19" ht="15.75">
      <c r="A4" s="38" t="s">
        <v>146</v>
      </c>
      <c r="B4" s="38">
        <v>6</v>
      </c>
      <c r="C4" s="38">
        <v>4</v>
      </c>
      <c r="D4" s="38">
        <v>2</v>
      </c>
      <c r="E4" s="39">
        <v>26</v>
      </c>
      <c r="F4" s="39" t="s">
        <v>30</v>
      </c>
      <c r="G4" s="38" t="s">
        <v>146</v>
      </c>
      <c r="H4" s="38">
        <v>6</v>
      </c>
      <c r="I4" s="38">
        <v>4</v>
      </c>
      <c r="J4" s="38">
        <v>2</v>
      </c>
      <c r="K4" s="39">
        <v>26</v>
      </c>
      <c r="L4" s="39" t="s">
        <v>10</v>
      </c>
      <c r="M4" s="38" t="s">
        <v>146</v>
      </c>
      <c r="N4" s="38">
        <v>6</v>
      </c>
      <c r="O4" s="38">
        <v>4</v>
      </c>
      <c r="P4" s="38">
        <v>2</v>
      </c>
      <c r="Q4" s="39">
        <v>12</v>
      </c>
      <c r="R4" s="160" t="s">
        <v>147</v>
      </c>
      <c r="S4" s="163"/>
    </row>
    <row r="5" spans="1:19" ht="15.75">
      <c r="A5" s="38" t="s">
        <v>146</v>
      </c>
      <c r="B5" s="38">
        <v>6</v>
      </c>
      <c r="C5" s="38">
        <v>4</v>
      </c>
      <c r="D5" s="38">
        <v>2</v>
      </c>
      <c r="E5" s="39">
        <v>26</v>
      </c>
      <c r="F5" s="39" t="s">
        <v>26</v>
      </c>
      <c r="G5" s="38" t="s">
        <v>146</v>
      </c>
      <c r="H5" s="38">
        <v>6</v>
      </c>
      <c r="I5" s="38">
        <v>4</v>
      </c>
      <c r="J5" s="38">
        <v>2</v>
      </c>
      <c r="K5" s="39">
        <v>26</v>
      </c>
      <c r="L5" s="39" t="s">
        <v>0</v>
      </c>
      <c r="M5" s="38" t="s">
        <v>146</v>
      </c>
      <c r="N5" s="38">
        <v>6</v>
      </c>
      <c r="O5" s="38">
        <v>4</v>
      </c>
      <c r="P5" s="38">
        <v>2</v>
      </c>
      <c r="Q5" s="39">
        <v>12</v>
      </c>
      <c r="R5" s="160" t="s">
        <v>147</v>
      </c>
      <c r="S5" s="163"/>
    </row>
    <row r="6" spans="1:19" ht="15.75">
      <c r="A6" s="38"/>
      <c r="B6" s="38"/>
      <c r="C6" s="38"/>
      <c r="D6" s="38"/>
      <c r="E6" s="39"/>
      <c r="F6" s="39"/>
      <c r="G6" s="38"/>
      <c r="H6" s="38"/>
      <c r="I6" s="38"/>
      <c r="J6" s="38"/>
      <c r="K6" s="39"/>
      <c r="L6" s="39"/>
      <c r="M6" s="38" t="s">
        <v>146</v>
      </c>
      <c r="N6" s="38">
        <v>6</v>
      </c>
      <c r="O6" s="38">
        <v>4</v>
      </c>
      <c r="P6" s="38">
        <v>2</v>
      </c>
      <c r="Q6" s="39">
        <v>26</v>
      </c>
      <c r="R6" s="164" t="s">
        <v>185</v>
      </c>
      <c r="S6" s="165"/>
    </row>
    <row r="7" spans="1:19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 t="s">
        <v>146</v>
      </c>
      <c r="N7" s="38">
        <v>6</v>
      </c>
      <c r="O7" s="38">
        <v>4</v>
      </c>
      <c r="P7" s="38">
        <v>2</v>
      </c>
      <c r="Q7" s="39">
        <v>26</v>
      </c>
      <c r="R7" s="164" t="s">
        <v>190</v>
      </c>
      <c r="S7" s="165"/>
    </row>
    <row r="8" spans="1:19" ht="15.75">
      <c r="A8" s="40">
        <v>3</v>
      </c>
      <c r="B8" s="70">
        <f>+B5+B4+B3</f>
        <v>18</v>
      </c>
      <c r="C8" s="40">
        <v>12</v>
      </c>
      <c r="D8" s="40">
        <v>6</v>
      </c>
      <c r="E8" s="41">
        <f>+E5+E4+E3</f>
        <v>78</v>
      </c>
      <c r="F8" s="42"/>
      <c r="G8" s="40">
        <v>3</v>
      </c>
      <c r="H8" s="70">
        <f>+H5+H4+H3</f>
        <v>18</v>
      </c>
      <c r="I8" s="40">
        <v>12</v>
      </c>
      <c r="J8" s="40">
        <v>6</v>
      </c>
      <c r="K8" s="42">
        <f>+K5+K4+K3</f>
        <v>78</v>
      </c>
      <c r="L8" s="42"/>
      <c r="M8" s="40">
        <v>5</v>
      </c>
      <c r="N8" s="70">
        <f>+N7+N6+N5+N4+N3</f>
        <v>30</v>
      </c>
      <c r="O8" s="40">
        <v>20</v>
      </c>
      <c r="P8" s="40">
        <v>10</v>
      </c>
      <c r="Q8" s="42">
        <f>+Q7+Q6+Q5+Q4+Q3</f>
        <v>88</v>
      </c>
      <c r="R8" s="158"/>
      <c r="S8" s="159"/>
    </row>
    <row r="9" spans="1:19" ht="15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5.75">
      <c r="A10" s="160" t="s">
        <v>31</v>
      </c>
      <c r="B10" s="162"/>
      <c r="C10" s="162"/>
      <c r="D10" s="162"/>
      <c r="E10" s="162"/>
      <c r="F10" s="163"/>
      <c r="G10" s="160" t="s">
        <v>181</v>
      </c>
      <c r="H10" s="162"/>
      <c r="I10" s="162"/>
      <c r="J10" s="162"/>
      <c r="K10" s="162"/>
      <c r="L10" s="163"/>
      <c r="M10" s="160" t="s">
        <v>182</v>
      </c>
      <c r="N10" s="162"/>
      <c r="O10" s="162"/>
      <c r="P10" s="162"/>
      <c r="Q10" s="162"/>
      <c r="R10" s="162"/>
      <c r="S10" s="163"/>
    </row>
    <row r="11" spans="1:19" ht="15.75">
      <c r="A11" s="38" t="s">
        <v>145</v>
      </c>
      <c r="B11" s="38">
        <v>8</v>
      </c>
      <c r="C11" s="38">
        <v>6</v>
      </c>
      <c r="D11" s="38">
        <v>2</v>
      </c>
      <c r="E11" s="39">
        <v>24</v>
      </c>
      <c r="F11" s="39" t="s">
        <v>30</v>
      </c>
      <c r="G11" s="38" t="s">
        <v>145</v>
      </c>
      <c r="H11" s="38">
        <v>8</v>
      </c>
      <c r="I11" s="38">
        <v>6</v>
      </c>
      <c r="J11" s="38">
        <v>2</v>
      </c>
      <c r="K11" s="39">
        <v>24</v>
      </c>
      <c r="L11" s="39" t="s">
        <v>10</v>
      </c>
      <c r="M11" s="38" t="s">
        <v>145</v>
      </c>
      <c r="N11" s="38">
        <v>8</v>
      </c>
      <c r="O11" s="38">
        <v>6</v>
      </c>
      <c r="P11" s="38">
        <v>2</v>
      </c>
      <c r="Q11" s="39">
        <v>20</v>
      </c>
      <c r="R11" s="164" t="s">
        <v>187</v>
      </c>
      <c r="S11" s="165"/>
    </row>
    <row r="12" spans="1:19" ht="15.75">
      <c r="A12" s="38" t="s">
        <v>145</v>
      </c>
      <c r="B12" s="38">
        <v>8</v>
      </c>
      <c r="C12" s="38">
        <v>6</v>
      </c>
      <c r="D12" s="38">
        <v>2</v>
      </c>
      <c r="E12" s="39">
        <v>24</v>
      </c>
      <c r="F12" s="39" t="s">
        <v>30</v>
      </c>
      <c r="G12" s="38" t="s">
        <v>145</v>
      </c>
      <c r="H12" s="38">
        <v>8</v>
      </c>
      <c r="I12" s="38">
        <v>6</v>
      </c>
      <c r="J12" s="38">
        <v>2</v>
      </c>
      <c r="K12" s="39">
        <v>19</v>
      </c>
      <c r="L12" s="39" t="s">
        <v>0</v>
      </c>
      <c r="M12" s="38" t="s">
        <v>145</v>
      </c>
      <c r="N12" s="38">
        <v>8</v>
      </c>
      <c r="O12" s="38">
        <v>6</v>
      </c>
      <c r="P12" s="38">
        <v>2</v>
      </c>
      <c r="Q12" s="39">
        <v>20</v>
      </c>
      <c r="R12" s="164" t="s">
        <v>187</v>
      </c>
      <c r="S12" s="165"/>
    </row>
    <row r="13" spans="1:19" ht="15.75">
      <c r="A13" s="38" t="s">
        <v>145</v>
      </c>
      <c r="B13" s="38">
        <v>8</v>
      </c>
      <c r="C13" s="38">
        <v>6</v>
      </c>
      <c r="D13" s="38">
        <v>2</v>
      </c>
      <c r="E13" s="39">
        <v>24</v>
      </c>
      <c r="F13" s="39" t="s">
        <v>30</v>
      </c>
      <c r="G13" s="38" t="s">
        <v>145</v>
      </c>
      <c r="H13" s="38">
        <v>8</v>
      </c>
      <c r="I13" s="38">
        <v>6</v>
      </c>
      <c r="J13" s="38">
        <v>2</v>
      </c>
      <c r="K13" s="39">
        <v>24</v>
      </c>
      <c r="L13" s="39" t="s">
        <v>8</v>
      </c>
      <c r="M13" s="38" t="s">
        <v>145</v>
      </c>
      <c r="N13" s="38">
        <v>8</v>
      </c>
      <c r="O13" s="38">
        <v>6</v>
      </c>
      <c r="P13" s="38">
        <v>2</v>
      </c>
      <c r="Q13" s="39">
        <v>20</v>
      </c>
      <c r="R13" s="164" t="s">
        <v>187</v>
      </c>
      <c r="S13" s="165"/>
    </row>
    <row r="14" spans="1:19" ht="15.75">
      <c r="A14" s="38"/>
      <c r="B14" s="38"/>
      <c r="C14" s="38"/>
      <c r="D14" s="38"/>
      <c r="E14" s="39"/>
      <c r="F14" s="39"/>
      <c r="G14" s="38"/>
      <c r="H14" s="38"/>
      <c r="I14" s="38"/>
      <c r="J14" s="38"/>
      <c r="K14" s="39"/>
      <c r="L14" s="39"/>
      <c r="M14" s="38" t="s">
        <v>145</v>
      </c>
      <c r="N14" s="38">
        <v>8</v>
      </c>
      <c r="O14" s="38">
        <v>6</v>
      </c>
      <c r="P14" s="38">
        <v>2</v>
      </c>
      <c r="Q14" s="39">
        <v>20</v>
      </c>
      <c r="R14" s="164" t="s">
        <v>187</v>
      </c>
      <c r="S14" s="165"/>
    </row>
    <row r="15" spans="1:19" ht="15.75">
      <c r="A15" s="38"/>
      <c r="B15" s="38"/>
      <c r="C15" s="38"/>
      <c r="D15" s="38"/>
      <c r="E15" s="39"/>
      <c r="F15" s="39"/>
      <c r="G15" s="38"/>
      <c r="H15" s="38"/>
      <c r="I15" s="38"/>
      <c r="J15" s="38"/>
      <c r="K15" s="39"/>
      <c r="L15" s="39"/>
      <c r="M15" s="38" t="s">
        <v>145</v>
      </c>
      <c r="N15" s="38">
        <v>8</v>
      </c>
      <c r="O15" s="38">
        <v>6</v>
      </c>
      <c r="P15" s="38">
        <v>2</v>
      </c>
      <c r="Q15" s="39">
        <v>20</v>
      </c>
      <c r="R15" s="164" t="s">
        <v>213</v>
      </c>
      <c r="S15" s="165"/>
    </row>
    <row r="16" spans="1:19" ht="15.75">
      <c r="A16" s="38"/>
      <c r="B16" s="38"/>
      <c r="C16" s="38"/>
      <c r="D16" s="38"/>
      <c r="E16" s="39"/>
      <c r="F16" s="39"/>
      <c r="G16" s="38"/>
      <c r="H16" s="38"/>
      <c r="I16" s="38"/>
      <c r="J16" s="38"/>
      <c r="K16" s="39"/>
      <c r="L16" s="39"/>
      <c r="M16" s="38" t="s">
        <v>145</v>
      </c>
      <c r="N16" s="38">
        <v>8</v>
      </c>
      <c r="O16" s="38">
        <v>6</v>
      </c>
      <c r="P16" s="38">
        <v>2</v>
      </c>
      <c r="Q16" s="39">
        <v>20</v>
      </c>
      <c r="R16" s="164" t="s">
        <v>213</v>
      </c>
      <c r="S16" s="165"/>
    </row>
    <row r="17" spans="1:19" ht="15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 t="s">
        <v>145</v>
      </c>
      <c r="N17" s="38">
        <v>8</v>
      </c>
      <c r="O17" s="38">
        <v>6</v>
      </c>
      <c r="P17" s="38">
        <v>2</v>
      </c>
      <c r="Q17" s="39">
        <v>24</v>
      </c>
      <c r="R17" s="164" t="s">
        <v>189</v>
      </c>
      <c r="S17" s="165"/>
    </row>
    <row r="18" spans="1:19" ht="15.75">
      <c r="A18" s="40">
        <v>3</v>
      </c>
      <c r="B18" s="70">
        <f>+B13+B12+B11</f>
        <v>24</v>
      </c>
      <c r="C18" s="40">
        <v>18</v>
      </c>
      <c r="D18" s="40">
        <v>6</v>
      </c>
      <c r="E18" s="41">
        <f>+E13+E12+E11</f>
        <v>72</v>
      </c>
      <c r="F18" s="42"/>
      <c r="G18" s="40">
        <v>3</v>
      </c>
      <c r="H18" s="70">
        <f>+H13+H12+H11</f>
        <v>24</v>
      </c>
      <c r="I18" s="40">
        <v>18</v>
      </c>
      <c r="J18" s="40">
        <v>6</v>
      </c>
      <c r="K18" s="42">
        <f>+K13+K12+K11</f>
        <v>67</v>
      </c>
      <c r="L18" s="42"/>
      <c r="M18" s="40">
        <v>7</v>
      </c>
      <c r="N18" s="70">
        <f>+N17+N16+N15+N14+N13+N12+N11</f>
        <v>56</v>
      </c>
      <c r="O18" s="40">
        <f>+O17+O16+O15+O14+O13+O12+O11</f>
        <v>42</v>
      </c>
      <c r="P18" s="40">
        <f>+P17+P16+P15+P14+P13+P12+P11</f>
        <v>14</v>
      </c>
      <c r="Q18" s="42">
        <f>+Q17+Q16+Q15+Q14+Q13+Q12+Q11</f>
        <v>144</v>
      </c>
      <c r="R18" s="158"/>
      <c r="S18" s="159"/>
    </row>
    <row r="19" spans="1:19" ht="15.75">
      <c r="A19" s="160" t="s">
        <v>31</v>
      </c>
      <c r="B19" s="162"/>
      <c r="C19" s="162"/>
      <c r="D19" s="162"/>
      <c r="E19" s="162"/>
      <c r="F19" s="163"/>
      <c r="G19" s="160" t="s">
        <v>181</v>
      </c>
      <c r="H19" s="162"/>
      <c r="I19" s="162"/>
      <c r="J19" s="162"/>
      <c r="K19" s="162"/>
      <c r="L19" s="163"/>
      <c r="M19" s="160" t="s">
        <v>182</v>
      </c>
      <c r="N19" s="162"/>
      <c r="O19" s="162"/>
      <c r="P19" s="162"/>
      <c r="Q19" s="162"/>
      <c r="R19" s="162"/>
      <c r="S19" s="163"/>
    </row>
    <row r="20" spans="1:19" ht="15.75">
      <c r="A20" s="38" t="s">
        <v>144</v>
      </c>
      <c r="B20" s="38">
        <v>9</v>
      </c>
      <c r="C20" s="38">
        <v>6</v>
      </c>
      <c r="D20" s="38">
        <v>3</v>
      </c>
      <c r="E20" s="39">
        <v>18</v>
      </c>
      <c r="F20" s="39" t="s">
        <v>26</v>
      </c>
      <c r="G20" s="38" t="s">
        <v>144</v>
      </c>
      <c r="H20" s="38">
        <v>9</v>
      </c>
      <c r="I20" s="38">
        <v>6</v>
      </c>
      <c r="J20" s="38">
        <v>3</v>
      </c>
      <c r="K20" s="39">
        <v>18</v>
      </c>
      <c r="L20" s="39" t="s">
        <v>8</v>
      </c>
      <c r="M20" s="38" t="s">
        <v>144</v>
      </c>
      <c r="N20" s="38">
        <v>9</v>
      </c>
      <c r="O20" s="38">
        <v>6</v>
      </c>
      <c r="P20" s="38">
        <v>3</v>
      </c>
      <c r="Q20" s="39">
        <v>24</v>
      </c>
      <c r="R20" s="164" t="s">
        <v>185</v>
      </c>
      <c r="S20" s="165"/>
    </row>
    <row r="21" spans="1:19" ht="15.75">
      <c r="A21" s="38"/>
      <c r="B21" s="38"/>
      <c r="C21" s="38"/>
      <c r="D21" s="38"/>
      <c r="E21" s="39"/>
      <c r="F21" s="39"/>
      <c r="G21" s="38"/>
      <c r="H21" s="38"/>
      <c r="I21" s="38"/>
      <c r="J21" s="38"/>
      <c r="K21" s="39"/>
      <c r="L21" s="39"/>
      <c r="M21" s="38"/>
      <c r="N21" s="38"/>
      <c r="O21" s="38"/>
      <c r="P21" s="38"/>
      <c r="Q21" s="39"/>
      <c r="R21" s="164"/>
      <c r="S21" s="165"/>
    </row>
    <row r="22" spans="1:19" ht="15.75">
      <c r="A22" s="40">
        <v>1</v>
      </c>
      <c r="B22" s="70">
        <v>9</v>
      </c>
      <c r="C22" s="40">
        <v>6</v>
      </c>
      <c r="D22" s="40">
        <v>3</v>
      </c>
      <c r="E22" s="41">
        <v>18</v>
      </c>
      <c r="F22" s="42"/>
      <c r="G22" s="40">
        <v>1</v>
      </c>
      <c r="H22" s="70">
        <v>9</v>
      </c>
      <c r="I22" s="40">
        <v>6</v>
      </c>
      <c r="J22" s="40">
        <v>3</v>
      </c>
      <c r="K22" s="42">
        <v>18</v>
      </c>
      <c r="L22" s="42"/>
      <c r="M22" s="40">
        <v>1</v>
      </c>
      <c r="N22" s="70">
        <v>9</v>
      </c>
      <c r="O22" s="40">
        <v>6</v>
      </c>
      <c r="P22" s="40">
        <v>3</v>
      </c>
      <c r="Q22" s="42">
        <f>SUM(Q20:Q21)</f>
        <v>24</v>
      </c>
      <c r="R22" s="158"/>
      <c r="S22" s="159"/>
    </row>
    <row r="23" spans="1:19" ht="6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5.75">
      <c r="A24" s="160" t="s">
        <v>31</v>
      </c>
      <c r="B24" s="162"/>
      <c r="C24" s="162"/>
      <c r="D24" s="162"/>
      <c r="E24" s="162"/>
      <c r="F24" s="163"/>
      <c r="G24" s="160" t="s">
        <v>181</v>
      </c>
      <c r="H24" s="162"/>
      <c r="I24" s="162"/>
      <c r="J24" s="162"/>
      <c r="K24" s="162"/>
      <c r="L24" s="162"/>
      <c r="M24" s="166" t="s">
        <v>31</v>
      </c>
      <c r="N24" s="166"/>
      <c r="O24" s="166"/>
      <c r="P24" s="166"/>
      <c r="Q24" s="166"/>
      <c r="R24" s="166"/>
      <c r="S24" s="166"/>
    </row>
    <row r="25" spans="1:19" ht="15.75">
      <c r="A25" s="38" t="s">
        <v>183</v>
      </c>
      <c r="B25" s="38">
        <v>12</v>
      </c>
      <c r="C25" s="38">
        <v>9</v>
      </c>
      <c r="D25" s="38">
        <v>3</v>
      </c>
      <c r="E25" s="39">
        <v>15</v>
      </c>
      <c r="F25" s="39" t="s">
        <v>30</v>
      </c>
      <c r="G25" s="38" t="s">
        <v>93</v>
      </c>
      <c r="H25" s="38">
        <v>12</v>
      </c>
      <c r="I25" s="38">
        <v>9</v>
      </c>
      <c r="J25" s="38">
        <v>3</v>
      </c>
      <c r="K25" s="39">
        <v>14</v>
      </c>
      <c r="L25" s="48" t="s">
        <v>8</v>
      </c>
      <c r="M25" s="38" t="s">
        <v>141</v>
      </c>
      <c r="N25" s="38">
        <v>24</v>
      </c>
      <c r="O25" s="38">
        <v>18</v>
      </c>
      <c r="P25" s="38">
        <v>6</v>
      </c>
      <c r="Q25" s="38">
        <v>6</v>
      </c>
      <c r="R25" s="167" t="s">
        <v>25</v>
      </c>
      <c r="S25" s="167"/>
    </row>
    <row r="26" spans="1:19" ht="15.75">
      <c r="A26" s="38" t="s">
        <v>183</v>
      </c>
      <c r="B26" s="38">
        <v>12</v>
      </c>
      <c r="C26" s="38">
        <v>9</v>
      </c>
      <c r="D26" s="38">
        <v>3</v>
      </c>
      <c r="E26" s="39">
        <v>20</v>
      </c>
      <c r="F26" s="39" t="s">
        <v>32</v>
      </c>
      <c r="G26" s="38"/>
      <c r="H26" s="38"/>
      <c r="I26" s="38"/>
      <c r="J26" s="38"/>
      <c r="K26" s="39"/>
      <c r="L26" s="48"/>
      <c r="M26" s="38" t="s">
        <v>208</v>
      </c>
      <c r="N26" s="38">
        <v>26</v>
      </c>
      <c r="O26" s="38">
        <v>10</v>
      </c>
      <c r="P26" s="38">
        <v>6</v>
      </c>
      <c r="Q26" s="38">
        <v>6</v>
      </c>
      <c r="R26" s="158" t="s">
        <v>23</v>
      </c>
      <c r="S26" s="159"/>
    </row>
    <row r="27" spans="1:19" ht="15.75">
      <c r="A27" s="38" t="s">
        <v>212</v>
      </c>
      <c r="B27" s="38">
        <v>14</v>
      </c>
      <c r="C27" s="38">
        <v>10</v>
      </c>
      <c r="D27" s="38">
        <v>4</v>
      </c>
      <c r="E27" s="39">
        <v>11</v>
      </c>
      <c r="F27" s="39" t="s">
        <v>32</v>
      </c>
      <c r="G27" s="38"/>
      <c r="H27" s="38"/>
      <c r="I27" s="38"/>
      <c r="J27" s="38"/>
      <c r="K27" s="39"/>
      <c r="L27" s="48"/>
      <c r="M27" s="38"/>
      <c r="N27" s="38"/>
      <c r="O27" s="38">
        <v>10</v>
      </c>
      <c r="P27" s="38"/>
      <c r="Q27" s="38"/>
      <c r="R27" s="158" t="s">
        <v>192</v>
      </c>
      <c r="S27" s="159"/>
    </row>
    <row r="28" spans="1:19" ht="15.75">
      <c r="A28" s="38" t="s">
        <v>184</v>
      </c>
      <c r="B28" s="38">
        <v>16</v>
      </c>
      <c r="C28" s="38">
        <v>12</v>
      </c>
      <c r="D28" s="38">
        <v>4</v>
      </c>
      <c r="E28" s="39">
        <v>17</v>
      </c>
      <c r="F28" s="39" t="s">
        <v>26</v>
      </c>
      <c r="G28" s="38"/>
      <c r="H28" s="38"/>
      <c r="I28" s="38"/>
      <c r="J28" s="38"/>
      <c r="K28" s="39"/>
      <c r="L28" s="48"/>
      <c r="M28" s="38" t="s">
        <v>209</v>
      </c>
      <c r="N28" s="38">
        <v>28</v>
      </c>
      <c r="O28" s="38">
        <v>22</v>
      </c>
      <c r="P28" s="38">
        <v>6</v>
      </c>
      <c r="Q28" s="38">
        <v>6</v>
      </c>
      <c r="R28" s="158" t="s">
        <v>22</v>
      </c>
      <c r="S28" s="159"/>
    </row>
    <row r="29" spans="1:19" ht="15.75">
      <c r="A29" s="38"/>
      <c r="B29" s="38"/>
      <c r="C29" s="38"/>
      <c r="D29" s="38"/>
      <c r="E29" s="39"/>
      <c r="F29" s="39"/>
      <c r="G29" s="38"/>
      <c r="H29" s="38"/>
      <c r="I29" s="38"/>
      <c r="J29" s="38"/>
      <c r="K29" s="39"/>
      <c r="L29" s="48"/>
      <c r="M29" s="38" t="s">
        <v>210</v>
      </c>
      <c r="N29" s="38">
        <v>32</v>
      </c>
      <c r="O29" s="38">
        <v>17</v>
      </c>
      <c r="P29" s="38">
        <v>6</v>
      </c>
      <c r="Q29" s="38">
        <v>5</v>
      </c>
      <c r="R29" s="158" t="s">
        <v>188</v>
      </c>
      <c r="S29" s="159"/>
    </row>
    <row r="30" spans="1:19" ht="15.75">
      <c r="A30" s="38"/>
      <c r="B30" s="38"/>
      <c r="C30" s="38"/>
      <c r="D30" s="38"/>
      <c r="E30" s="39"/>
      <c r="F30" s="39"/>
      <c r="G30" s="38" t="s">
        <v>140</v>
      </c>
      <c r="H30" s="38">
        <v>18</v>
      </c>
      <c r="I30" s="38">
        <v>14</v>
      </c>
      <c r="J30" s="38">
        <v>4</v>
      </c>
      <c r="K30" s="39">
        <v>19</v>
      </c>
      <c r="L30" s="48" t="s">
        <v>0</v>
      </c>
      <c r="M30" s="38"/>
      <c r="N30" s="38"/>
      <c r="O30" s="38">
        <v>9</v>
      </c>
      <c r="P30" s="38"/>
      <c r="Q30" s="38"/>
      <c r="R30" s="158" t="s">
        <v>211</v>
      </c>
      <c r="S30" s="159"/>
    </row>
    <row r="31" spans="1:19" ht="15.75">
      <c r="A31" s="40">
        <v>4</v>
      </c>
      <c r="B31" s="70">
        <f>+B29+B28+B27+B26+B25</f>
        <v>54</v>
      </c>
      <c r="C31" s="40">
        <v>40</v>
      </c>
      <c r="D31" s="40">
        <v>14</v>
      </c>
      <c r="E31" s="41">
        <f>+E29+E28+E27+E26+E25</f>
        <v>63</v>
      </c>
      <c r="F31" s="42"/>
      <c r="G31" s="40">
        <v>2</v>
      </c>
      <c r="H31" s="70">
        <v>30</v>
      </c>
      <c r="I31" s="40">
        <v>23</v>
      </c>
      <c r="J31" s="40">
        <v>7</v>
      </c>
      <c r="K31" s="42">
        <f>+K30+K25</f>
        <v>33</v>
      </c>
      <c r="L31" s="69"/>
      <c r="M31" s="38"/>
      <c r="N31" s="38"/>
      <c r="O31" s="38"/>
      <c r="P31" s="38"/>
      <c r="Q31" s="38"/>
      <c r="R31" s="158"/>
      <c r="S31" s="159"/>
    </row>
    <row r="32" spans="1:19" ht="15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39">
        <v>4</v>
      </c>
      <c r="N32" s="42">
        <f>+N30+N29+N28+N26+N25</f>
        <v>110</v>
      </c>
      <c r="O32" s="39">
        <f>SUM(O25:O31)</f>
        <v>86</v>
      </c>
      <c r="P32" s="39">
        <f>SUM(P25:P31)</f>
        <v>24</v>
      </c>
      <c r="Q32" s="42">
        <f>+Q30+Q29+Q28+Q26+Q25</f>
        <v>23</v>
      </c>
      <c r="R32" s="160"/>
      <c r="S32" s="161"/>
    </row>
    <row r="33" spans="1:19" ht="15.75">
      <c r="A33" s="38"/>
      <c r="B33" s="38" t="s">
        <v>214</v>
      </c>
      <c r="C33" s="38" t="s">
        <v>118</v>
      </c>
      <c r="D33" s="38" t="s">
        <v>117</v>
      </c>
      <c r="E33" s="38" t="s">
        <v>220</v>
      </c>
      <c r="F33" s="39" t="s">
        <v>221</v>
      </c>
      <c r="G33" s="71" t="s">
        <v>225</v>
      </c>
      <c r="H33" s="71"/>
      <c r="I33" s="71"/>
      <c r="J33" s="71"/>
      <c r="K33" s="43"/>
      <c r="L33" s="71"/>
      <c r="M33" s="71"/>
      <c r="N33" s="71"/>
      <c r="O33" s="71"/>
      <c r="P33" s="43"/>
      <c r="Q33" s="43"/>
      <c r="R33" s="43"/>
      <c r="S33" s="43"/>
    </row>
    <row r="34" spans="1:19">
      <c r="A34" s="11" t="s">
        <v>159</v>
      </c>
      <c r="B34" s="12">
        <v>11</v>
      </c>
      <c r="C34" s="12">
        <v>244</v>
      </c>
      <c r="D34" s="12">
        <v>66</v>
      </c>
      <c r="E34" s="53">
        <v>66</v>
      </c>
      <c r="F34" s="53"/>
      <c r="G34" s="72"/>
      <c r="H34" s="73"/>
      <c r="I34" s="73"/>
      <c r="J34" s="73"/>
      <c r="L34" s="72"/>
      <c r="M34" s="73"/>
      <c r="N34" s="73"/>
      <c r="O34" s="73"/>
    </row>
    <row r="35" spans="1:19">
      <c r="A35" s="11" t="s">
        <v>160</v>
      </c>
      <c r="B35" s="12">
        <v>13</v>
      </c>
      <c r="C35" s="12">
        <v>283</v>
      </c>
      <c r="D35" s="12">
        <v>104</v>
      </c>
      <c r="E35" s="53">
        <v>78</v>
      </c>
      <c r="F35" s="53">
        <v>26</v>
      </c>
      <c r="G35" s="72"/>
      <c r="H35" s="73"/>
      <c r="I35" s="73"/>
      <c r="J35" s="73"/>
      <c r="L35" s="72"/>
      <c r="M35" s="73"/>
      <c r="N35" s="73"/>
      <c r="O35" s="73"/>
    </row>
    <row r="36" spans="1:19">
      <c r="A36" s="11" t="s">
        <v>215</v>
      </c>
      <c r="B36" s="12">
        <v>3</v>
      </c>
      <c r="C36" s="12">
        <v>60</v>
      </c>
      <c r="D36" s="12">
        <v>27</v>
      </c>
      <c r="E36" s="53">
        <v>21</v>
      </c>
      <c r="F36" s="53">
        <v>6</v>
      </c>
      <c r="G36" s="72"/>
      <c r="H36" s="73"/>
      <c r="I36" s="73"/>
      <c r="J36" s="73"/>
      <c r="L36" s="72"/>
      <c r="M36" s="73"/>
      <c r="N36" s="73"/>
      <c r="O36" s="73"/>
    </row>
    <row r="37" spans="1:19">
      <c r="A37" s="11" t="s">
        <v>216</v>
      </c>
      <c r="B37" s="12">
        <v>6</v>
      </c>
      <c r="C37" s="12">
        <v>96</v>
      </c>
      <c r="D37" s="12">
        <v>84</v>
      </c>
      <c r="E37" s="53">
        <v>63</v>
      </c>
      <c r="F37" s="53">
        <v>21</v>
      </c>
      <c r="G37" s="72"/>
      <c r="H37" s="73"/>
      <c r="I37" s="73"/>
      <c r="J37" s="73"/>
      <c r="L37" s="72"/>
      <c r="M37" s="73"/>
      <c r="N37" s="73"/>
      <c r="O37" s="73"/>
    </row>
    <row r="38" spans="1:19">
      <c r="A38" s="11" t="s">
        <v>217</v>
      </c>
      <c r="B38" s="12">
        <v>3</v>
      </c>
      <c r="C38" s="12">
        <v>18</v>
      </c>
      <c r="D38" s="12">
        <v>78</v>
      </c>
      <c r="E38" s="53">
        <v>60</v>
      </c>
      <c r="F38" s="53">
        <v>18</v>
      </c>
      <c r="G38" s="72"/>
      <c r="H38" s="73"/>
      <c r="I38" s="73"/>
      <c r="J38" s="73"/>
      <c r="L38" s="72"/>
      <c r="M38" s="73"/>
      <c r="N38" s="73"/>
      <c r="O38" s="73"/>
    </row>
    <row r="39" spans="1:19">
      <c r="A39" s="11" t="s">
        <v>162</v>
      </c>
      <c r="B39" s="12">
        <v>1</v>
      </c>
      <c r="C39" s="12">
        <v>5</v>
      </c>
      <c r="D39" s="12">
        <v>32</v>
      </c>
      <c r="E39" s="53">
        <v>26</v>
      </c>
      <c r="F39" s="53">
        <v>6</v>
      </c>
      <c r="G39" s="72"/>
      <c r="H39" s="73"/>
      <c r="I39" s="73"/>
      <c r="J39" s="73"/>
      <c r="L39" s="72"/>
      <c r="M39" s="73"/>
      <c r="N39" s="73"/>
      <c r="O39" s="73"/>
    </row>
    <row r="40" spans="1:19">
      <c r="A40" s="11" t="s">
        <v>203</v>
      </c>
      <c r="B40" s="13">
        <f>+B39+B38+B37+B36+B35+B34</f>
        <v>37</v>
      </c>
      <c r="C40" s="13">
        <f>+C39+C38+C37+C36+C35+C34</f>
        <v>706</v>
      </c>
      <c r="D40" s="13">
        <f>+D39+D38+D37+D36+D35+D34</f>
        <v>391</v>
      </c>
      <c r="E40" s="75">
        <f>+E39+E38+E37+E36+E35+E34</f>
        <v>314</v>
      </c>
      <c r="F40" s="13">
        <f>+F39+F38+F37+F36+F35+F34</f>
        <v>77</v>
      </c>
      <c r="G40" s="72"/>
      <c r="H40" s="74"/>
      <c r="I40" s="74"/>
      <c r="J40" s="74"/>
      <c r="L40" s="72"/>
      <c r="M40" s="74"/>
      <c r="N40" s="74"/>
      <c r="O40" s="74"/>
    </row>
    <row r="42" spans="1:19">
      <c r="A42" s="155" t="s">
        <v>218</v>
      </c>
      <c r="B42" s="155"/>
      <c r="C42" s="155"/>
      <c r="D42" s="155"/>
    </row>
    <row r="43" spans="1:19" ht="15.75">
      <c r="A43" s="38"/>
      <c r="B43" s="38" t="s">
        <v>214</v>
      </c>
      <c r="C43" s="38" t="s">
        <v>118</v>
      </c>
      <c r="D43" s="38" t="s">
        <v>117</v>
      </c>
      <c r="E43" s="77" t="s">
        <v>220</v>
      </c>
      <c r="F43" s="78" t="s">
        <v>221</v>
      </c>
      <c r="G43" s="76" t="s">
        <v>222</v>
      </c>
    </row>
    <row r="44" spans="1:19">
      <c r="A44" s="11" t="s">
        <v>159</v>
      </c>
      <c r="B44" s="12">
        <v>3</v>
      </c>
      <c r="C44" s="12">
        <v>78</v>
      </c>
      <c r="D44" s="12">
        <v>18</v>
      </c>
      <c r="E44" s="53">
        <v>18</v>
      </c>
      <c r="F44" s="53"/>
    </row>
    <row r="45" spans="1:19">
      <c r="A45" s="11" t="s">
        <v>160</v>
      </c>
      <c r="B45" s="12">
        <v>3</v>
      </c>
      <c r="C45" s="12">
        <v>72</v>
      </c>
      <c r="D45" s="12">
        <v>24</v>
      </c>
      <c r="E45" s="53">
        <v>18</v>
      </c>
      <c r="F45" s="53">
        <v>6</v>
      </c>
    </row>
    <row r="46" spans="1:19">
      <c r="A46" s="11" t="s">
        <v>215</v>
      </c>
      <c r="B46" s="12">
        <v>1</v>
      </c>
      <c r="C46" s="12">
        <v>18</v>
      </c>
      <c r="D46" s="12">
        <v>9</v>
      </c>
      <c r="E46" s="53">
        <v>6</v>
      </c>
      <c r="F46" s="53">
        <v>3</v>
      </c>
    </row>
    <row r="47" spans="1:19">
      <c r="A47" s="11" t="s">
        <v>216</v>
      </c>
      <c r="B47" s="12">
        <v>4</v>
      </c>
      <c r="C47" s="12">
        <v>96</v>
      </c>
      <c r="D47" s="12">
        <v>84</v>
      </c>
      <c r="E47" s="53">
        <v>63</v>
      </c>
      <c r="F47" s="53">
        <v>21</v>
      </c>
    </row>
    <row r="48" spans="1:19">
      <c r="A48" s="11" t="s">
        <v>217</v>
      </c>
      <c r="B48" s="12">
        <v>3</v>
      </c>
      <c r="C48" s="12">
        <v>18</v>
      </c>
      <c r="D48" s="12">
        <v>78</v>
      </c>
      <c r="E48" s="53">
        <v>60</v>
      </c>
      <c r="F48" s="53">
        <v>18</v>
      </c>
    </row>
    <row r="49" spans="1:7">
      <c r="A49" s="11" t="s">
        <v>162</v>
      </c>
      <c r="B49" s="12">
        <v>2</v>
      </c>
      <c r="C49" s="12">
        <v>4</v>
      </c>
      <c r="D49" s="12">
        <v>64</v>
      </c>
      <c r="E49" s="53">
        <v>52</v>
      </c>
      <c r="F49" s="53">
        <v>12</v>
      </c>
    </row>
    <row r="50" spans="1:7">
      <c r="A50" s="11" t="s">
        <v>203</v>
      </c>
      <c r="B50" s="13">
        <f>+B49+B48+B47+B46+B45+B44</f>
        <v>16</v>
      </c>
      <c r="C50" s="13">
        <f>+C49+C48+C47+C46+C45+C44</f>
        <v>286</v>
      </c>
      <c r="D50" s="13">
        <f>+D49+D48+D47+D46+D45+D44</f>
        <v>277</v>
      </c>
      <c r="E50" s="75">
        <f>+E49+E48+E47+E46+E45+E44</f>
        <v>217</v>
      </c>
      <c r="F50" s="65">
        <f>+F49+F48+F47+F46+F45+F44</f>
        <v>60</v>
      </c>
    </row>
    <row r="52" spans="1:7">
      <c r="A52" s="155" t="s">
        <v>181</v>
      </c>
      <c r="B52" s="155"/>
      <c r="C52" s="155"/>
      <c r="D52" s="155"/>
    </row>
    <row r="53" spans="1:7" ht="15.75">
      <c r="A53" s="38"/>
      <c r="B53" s="38" t="s">
        <v>214</v>
      </c>
      <c r="C53" s="38" t="s">
        <v>118</v>
      </c>
      <c r="D53" s="38" t="s">
        <v>117</v>
      </c>
      <c r="E53" s="77" t="s">
        <v>220</v>
      </c>
      <c r="F53" s="78" t="s">
        <v>221</v>
      </c>
      <c r="G53" s="76" t="s">
        <v>223</v>
      </c>
    </row>
    <row r="54" spans="1:7">
      <c r="A54" s="11" t="s">
        <v>159</v>
      </c>
      <c r="B54" s="12">
        <v>3</v>
      </c>
      <c r="C54" s="12">
        <v>78</v>
      </c>
      <c r="D54" s="12">
        <v>18</v>
      </c>
      <c r="E54" s="53">
        <v>12</v>
      </c>
      <c r="F54" s="53">
        <v>6</v>
      </c>
    </row>
    <row r="55" spans="1:7">
      <c r="A55" s="11" t="s">
        <v>160</v>
      </c>
      <c r="B55" s="12">
        <v>3</v>
      </c>
      <c r="C55" s="12">
        <v>64</v>
      </c>
      <c r="D55" s="12">
        <v>24</v>
      </c>
      <c r="E55" s="53">
        <v>15</v>
      </c>
      <c r="F55" s="53">
        <v>9</v>
      </c>
    </row>
    <row r="56" spans="1:7">
      <c r="A56" s="11" t="s">
        <v>215</v>
      </c>
      <c r="B56" s="12">
        <v>1</v>
      </c>
      <c r="C56" s="12">
        <v>18</v>
      </c>
      <c r="D56" s="12">
        <v>9</v>
      </c>
      <c r="E56" s="53">
        <v>6</v>
      </c>
      <c r="F56" s="53">
        <v>3</v>
      </c>
    </row>
    <row r="57" spans="1:7">
      <c r="A57" s="11" t="s">
        <v>216</v>
      </c>
      <c r="B57" s="12">
        <v>2</v>
      </c>
      <c r="C57" s="12">
        <v>30</v>
      </c>
      <c r="D57" s="12">
        <v>30</v>
      </c>
      <c r="E57" s="53">
        <v>23</v>
      </c>
      <c r="F57" s="53">
        <v>7</v>
      </c>
    </row>
    <row r="58" spans="1:7">
      <c r="A58" s="11" t="s">
        <v>203</v>
      </c>
      <c r="B58" s="13">
        <f>+B57+B56+B55+B54</f>
        <v>9</v>
      </c>
      <c r="C58" s="13">
        <f>+C57+C56+C55+C54</f>
        <v>190</v>
      </c>
      <c r="D58" s="13">
        <f>+D57+D56+D55+D54</f>
        <v>81</v>
      </c>
      <c r="E58" s="13">
        <f>+E57+E56+E55+E54</f>
        <v>56</v>
      </c>
      <c r="F58" s="65">
        <f>+F57+F56+F55+F54</f>
        <v>25</v>
      </c>
    </row>
    <row r="59" spans="1:7">
      <c r="A59" s="155" t="s">
        <v>219</v>
      </c>
      <c r="B59" s="155"/>
      <c r="C59" s="155"/>
      <c r="D59" s="155"/>
    </row>
    <row r="60" spans="1:7" ht="15.75">
      <c r="A60" s="38"/>
      <c r="B60" s="38" t="s">
        <v>214</v>
      </c>
      <c r="C60" s="38" t="s">
        <v>118</v>
      </c>
      <c r="D60" s="38" t="s">
        <v>117</v>
      </c>
      <c r="E60" s="78" t="s">
        <v>220</v>
      </c>
      <c r="F60" s="78" t="s">
        <v>221</v>
      </c>
    </row>
    <row r="61" spans="1:7">
      <c r="A61" s="11" t="s">
        <v>159</v>
      </c>
      <c r="B61" s="12">
        <v>5</v>
      </c>
      <c r="C61" s="12">
        <v>88</v>
      </c>
      <c r="D61" s="12">
        <v>30</v>
      </c>
      <c r="E61" s="53">
        <v>20</v>
      </c>
      <c r="F61" s="53">
        <v>10</v>
      </c>
    </row>
    <row r="62" spans="1:7">
      <c r="A62" s="11" t="s">
        <v>160</v>
      </c>
      <c r="B62" s="12">
        <v>7</v>
      </c>
      <c r="C62" s="12">
        <v>144</v>
      </c>
      <c r="D62" s="12">
        <v>56</v>
      </c>
      <c r="E62" s="53">
        <v>35</v>
      </c>
      <c r="F62" s="53">
        <v>21</v>
      </c>
    </row>
    <row r="63" spans="1:7">
      <c r="A63" s="11" t="s">
        <v>215</v>
      </c>
      <c r="B63" s="12">
        <v>1</v>
      </c>
      <c r="C63" s="12">
        <v>24</v>
      </c>
      <c r="D63" s="12">
        <v>9</v>
      </c>
      <c r="E63" s="53">
        <v>6</v>
      </c>
      <c r="F63" s="53">
        <v>3</v>
      </c>
    </row>
    <row r="64" spans="1:7">
      <c r="A64" s="11" t="s">
        <v>203</v>
      </c>
      <c r="B64" s="13">
        <f>+B63+B62+B61</f>
        <v>13</v>
      </c>
      <c r="C64" s="13">
        <f>+C63+C62+C61</f>
        <v>256</v>
      </c>
      <c r="D64" s="13">
        <f>+D63+D62+D61</f>
        <v>95</v>
      </c>
      <c r="E64" s="13">
        <f>+E63+E62+E61</f>
        <v>61</v>
      </c>
      <c r="F64" s="65">
        <f>+F63+F62+F61</f>
        <v>34</v>
      </c>
    </row>
  </sheetData>
  <mergeCells count="41">
    <mergeCell ref="A1:S1"/>
    <mergeCell ref="R3:S3"/>
    <mergeCell ref="R8:S8"/>
    <mergeCell ref="R4:S4"/>
    <mergeCell ref="R5:S5"/>
    <mergeCell ref="R6:S6"/>
    <mergeCell ref="A2:F2"/>
    <mergeCell ref="G2:L2"/>
    <mergeCell ref="M2:S2"/>
    <mergeCell ref="R7:S7"/>
    <mergeCell ref="A10:F10"/>
    <mergeCell ref="G10:L10"/>
    <mergeCell ref="M10:S10"/>
    <mergeCell ref="R12:S12"/>
    <mergeCell ref="R17:S17"/>
    <mergeCell ref="R11:S11"/>
    <mergeCell ref="R15:S15"/>
    <mergeCell ref="R13:S13"/>
    <mergeCell ref="R14:S14"/>
    <mergeCell ref="R16:S16"/>
    <mergeCell ref="M24:S24"/>
    <mergeCell ref="R25:S25"/>
    <mergeCell ref="R26:S26"/>
    <mergeCell ref="R20:S20"/>
    <mergeCell ref="R21:S21"/>
    <mergeCell ref="M19:S19"/>
    <mergeCell ref="R22:S22"/>
    <mergeCell ref="R18:S18"/>
    <mergeCell ref="A42:D42"/>
    <mergeCell ref="A52:D52"/>
    <mergeCell ref="A59:D59"/>
    <mergeCell ref="R29:S29"/>
    <mergeCell ref="R30:S30"/>
    <mergeCell ref="R31:S31"/>
    <mergeCell ref="R32:S32"/>
    <mergeCell ref="R27:S27"/>
    <mergeCell ref="R28:S28"/>
    <mergeCell ref="A24:F24"/>
    <mergeCell ref="G24:L24"/>
    <mergeCell ref="A19:F19"/>
    <mergeCell ref="G19:L1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topLeftCell="A31" workbookViewId="0">
      <selection sqref="A1:IV65536"/>
    </sheetView>
  </sheetViews>
  <sheetFormatPr defaultRowHeight="15"/>
  <cols>
    <col min="1" max="1" width="3.140625" customWidth="1"/>
    <col min="2" max="2" width="15.5703125" customWidth="1"/>
    <col min="4" max="4" width="7.42578125" customWidth="1"/>
    <col min="5" max="5" width="6.7109375" customWidth="1"/>
    <col min="6" max="6" width="7.42578125" customWidth="1"/>
    <col min="7" max="7" width="6.28515625" customWidth="1"/>
    <col min="8" max="8" width="13.140625" customWidth="1"/>
  </cols>
  <sheetData>
    <row r="1" spans="1:8" ht="15.75" customHeight="1">
      <c r="A1" s="156" t="s">
        <v>161</v>
      </c>
      <c r="B1" s="156"/>
      <c r="C1" s="156"/>
      <c r="D1" s="156"/>
      <c r="E1" s="156"/>
      <c r="F1" s="156"/>
      <c r="G1" s="156"/>
      <c r="H1" s="156"/>
    </row>
    <row r="2" spans="1:8" ht="27" customHeight="1">
      <c r="A2" s="12" t="s">
        <v>115</v>
      </c>
      <c r="B2" s="12" t="s">
        <v>116</v>
      </c>
      <c r="C2" s="12" t="s">
        <v>3</v>
      </c>
      <c r="D2" s="12" t="s">
        <v>118</v>
      </c>
      <c r="E2" s="31" t="s">
        <v>156</v>
      </c>
      <c r="F2" s="32" t="s">
        <v>157</v>
      </c>
      <c r="G2" s="32" t="s">
        <v>158</v>
      </c>
      <c r="H2" s="12" t="s">
        <v>202</v>
      </c>
    </row>
    <row r="3" spans="1:8">
      <c r="A3" s="12">
        <v>1</v>
      </c>
      <c r="B3" s="12" t="s">
        <v>72</v>
      </c>
      <c r="C3" s="12" t="s">
        <v>73</v>
      </c>
      <c r="D3" s="59">
        <v>2</v>
      </c>
      <c r="E3" s="58">
        <v>32</v>
      </c>
      <c r="F3" s="57">
        <v>26</v>
      </c>
      <c r="G3" s="55">
        <v>6</v>
      </c>
      <c r="H3" s="14"/>
    </row>
    <row r="4" spans="1:8">
      <c r="A4" s="12">
        <v>2</v>
      </c>
      <c r="B4" s="12" t="s">
        <v>75</v>
      </c>
      <c r="C4" s="12" t="s">
        <v>154</v>
      </c>
      <c r="D4" s="59">
        <v>2</v>
      </c>
      <c r="E4" s="58">
        <v>32</v>
      </c>
      <c r="F4" s="57">
        <v>26</v>
      </c>
      <c r="G4" s="55">
        <v>6</v>
      </c>
      <c r="H4" s="14"/>
    </row>
    <row r="5" spans="1:8">
      <c r="A5" s="12">
        <v>3</v>
      </c>
      <c r="B5" s="12" t="s">
        <v>76</v>
      </c>
      <c r="C5" s="12" t="s">
        <v>77</v>
      </c>
      <c r="D5" s="59">
        <v>6</v>
      </c>
      <c r="E5" s="58">
        <v>28</v>
      </c>
      <c r="F5" s="56">
        <v>22</v>
      </c>
      <c r="G5" s="55">
        <v>6</v>
      </c>
      <c r="H5" s="13"/>
    </row>
    <row r="6" spans="1:8">
      <c r="A6" s="12">
        <v>4</v>
      </c>
      <c r="B6" s="12" t="s">
        <v>79</v>
      </c>
      <c r="C6" s="12" t="s">
        <v>78</v>
      </c>
      <c r="D6" s="59">
        <v>6</v>
      </c>
      <c r="E6" s="58">
        <v>26</v>
      </c>
      <c r="F6" s="57">
        <v>20</v>
      </c>
      <c r="G6" s="55">
        <v>6</v>
      </c>
      <c r="H6" s="13"/>
    </row>
    <row r="7" spans="1:8">
      <c r="A7" s="12">
        <v>5</v>
      </c>
      <c r="B7" s="12" t="s">
        <v>80</v>
      </c>
      <c r="C7" s="12" t="s">
        <v>140</v>
      </c>
      <c r="D7" s="12">
        <v>7</v>
      </c>
      <c r="E7" s="24">
        <f>F7+G7</f>
        <v>18</v>
      </c>
      <c r="F7" s="26">
        <v>14</v>
      </c>
      <c r="G7" s="26">
        <v>4</v>
      </c>
      <c r="H7" s="14"/>
    </row>
    <row r="8" spans="1:8">
      <c r="A8" s="152"/>
      <c r="B8" s="152"/>
      <c r="C8" s="12" t="s">
        <v>155</v>
      </c>
      <c r="D8" s="12">
        <v>5</v>
      </c>
      <c r="E8" s="24">
        <v>24</v>
      </c>
      <c r="F8" s="26">
        <v>18</v>
      </c>
      <c r="G8" s="49">
        <v>6</v>
      </c>
      <c r="H8" s="14"/>
    </row>
    <row r="9" spans="1:8" ht="13.5" customHeight="1">
      <c r="A9" s="154"/>
      <c r="B9" s="154"/>
      <c r="C9" s="12"/>
      <c r="D9" s="59">
        <v>12</v>
      </c>
      <c r="E9" s="58">
        <v>42</v>
      </c>
      <c r="F9" s="57">
        <v>32</v>
      </c>
      <c r="G9" s="55">
        <v>10</v>
      </c>
      <c r="H9" s="13"/>
    </row>
    <row r="10" spans="1:8">
      <c r="A10" s="12">
        <v>6</v>
      </c>
      <c r="B10" s="12" t="s">
        <v>84</v>
      </c>
      <c r="C10" s="12" t="s">
        <v>140</v>
      </c>
      <c r="D10" s="12">
        <v>16</v>
      </c>
      <c r="E10" s="24">
        <f>F10+G10</f>
        <v>18</v>
      </c>
      <c r="F10" s="24">
        <v>14</v>
      </c>
      <c r="G10" s="24">
        <v>4</v>
      </c>
      <c r="H10" s="12"/>
    </row>
    <row r="11" spans="1:8">
      <c r="A11" s="18"/>
      <c r="B11" s="18"/>
      <c r="C11" s="12" t="s">
        <v>85</v>
      </c>
      <c r="D11" s="12">
        <v>19</v>
      </c>
      <c r="E11" s="24">
        <f>F11+G11</f>
        <v>8</v>
      </c>
      <c r="F11" s="24">
        <v>5</v>
      </c>
      <c r="G11" s="47">
        <v>3</v>
      </c>
      <c r="H11" s="12"/>
    </row>
    <row r="12" spans="1:8">
      <c r="A12" s="18"/>
      <c r="B12" s="18"/>
      <c r="C12" s="12" t="s">
        <v>159</v>
      </c>
      <c r="D12" s="12">
        <v>26</v>
      </c>
      <c r="E12" s="24">
        <v>6</v>
      </c>
      <c r="F12" s="24">
        <v>6</v>
      </c>
      <c r="G12" s="47"/>
      <c r="H12" s="12"/>
    </row>
    <row r="13" spans="1:8" ht="12" customHeight="1">
      <c r="A13" s="17"/>
      <c r="B13" s="17"/>
      <c r="C13" s="12"/>
      <c r="D13" s="59">
        <f>SUM(D10:D12)</f>
        <v>61</v>
      </c>
      <c r="E13" s="58">
        <v>32</v>
      </c>
      <c r="F13" s="57">
        <f>SUM(F10:F12)</f>
        <v>25</v>
      </c>
      <c r="G13" s="55">
        <v>7</v>
      </c>
      <c r="H13" s="13"/>
    </row>
    <row r="14" spans="1:8">
      <c r="A14" s="12">
        <v>7</v>
      </c>
      <c r="B14" s="12" t="s">
        <v>87</v>
      </c>
      <c r="C14" s="12" t="s">
        <v>142</v>
      </c>
      <c r="D14" s="12">
        <v>16</v>
      </c>
      <c r="E14" s="24">
        <f>F14+G14</f>
        <v>16</v>
      </c>
      <c r="F14" s="24">
        <v>12</v>
      </c>
      <c r="G14" s="47">
        <v>4</v>
      </c>
      <c r="H14" s="12"/>
    </row>
    <row r="15" spans="1:8">
      <c r="A15" s="16"/>
      <c r="B15" s="16"/>
      <c r="C15" s="12" t="s">
        <v>89</v>
      </c>
      <c r="D15" s="12">
        <v>18</v>
      </c>
      <c r="E15" s="24">
        <f>F15+G15</f>
        <v>9</v>
      </c>
      <c r="F15" s="24">
        <v>6</v>
      </c>
      <c r="G15" s="47">
        <v>3</v>
      </c>
      <c r="H15" s="12"/>
    </row>
    <row r="16" spans="1:8">
      <c r="A16" s="18"/>
      <c r="B16" s="18"/>
      <c r="C16" s="12" t="s">
        <v>159</v>
      </c>
      <c r="D16" s="12">
        <v>26</v>
      </c>
      <c r="E16" s="24">
        <v>6</v>
      </c>
      <c r="F16" s="24">
        <v>6</v>
      </c>
      <c r="G16" s="24"/>
      <c r="H16" s="12"/>
    </row>
    <row r="17" spans="1:8">
      <c r="A17" s="17"/>
      <c r="B17" s="17"/>
      <c r="C17" s="12"/>
      <c r="D17" s="59">
        <v>60</v>
      </c>
      <c r="E17" s="58">
        <f>+E16+E15+E14</f>
        <v>31</v>
      </c>
      <c r="F17" s="57">
        <f>+F16+F15+F14</f>
        <v>24</v>
      </c>
      <c r="G17" s="55">
        <v>7</v>
      </c>
      <c r="H17" s="13"/>
    </row>
    <row r="18" spans="1:8">
      <c r="A18" s="12">
        <v>8</v>
      </c>
      <c r="B18" s="12" t="s">
        <v>90</v>
      </c>
      <c r="C18" s="12" t="s">
        <v>91</v>
      </c>
      <c r="D18" s="12">
        <v>14</v>
      </c>
      <c r="E18" s="24">
        <f>F18+G18</f>
        <v>12</v>
      </c>
      <c r="F18" s="24">
        <v>9</v>
      </c>
      <c r="G18" s="24">
        <v>3</v>
      </c>
      <c r="H18" s="12"/>
    </row>
    <row r="19" spans="1:8">
      <c r="A19" s="16"/>
      <c r="B19" s="16"/>
      <c r="C19" s="12" t="s">
        <v>89</v>
      </c>
      <c r="D19" s="12">
        <v>18</v>
      </c>
      <c r="E19" s="24">
        <f>F19+G19</f>
        <v>9</v>
      </c>
      <c r="F19" s="24">
        <v>6</v>
      </c>
      <c r="G19" s="47">
        <v>3</v>
      </c>
      <c r="H19" s="12"/>
    </row>
    <row r="20" spans="1:8">
      <c r="A20" s="16"/>
      <c r="B20" s="16"/>
      <c r="C20" s="12" t="s">
        <v>85</v>
      </c>
      <c r="D20" s="12">
        <v>15</v>
      </c>
      <c r="E20" s="24">
        <f>F20+G20</f>
        <v>8</v>
      </c>
      <c r="F20" s="24">
        <v>5</v>
      </c>
      <c r="G20" s="24">
        <v>3</v>
      </c>
      <c r="H20" s="12"/>
    </row>
    <row r="21" spans="1:8">
      <c r="A21" s="17"/>
      <c r="B21" s="17"/>
      <c r="C21" s="12"/>
      <c r="D21" s="59">
        <f>SUM(D18:D20)</f>
        <v>47</v>
      </c>
      <c r="E21" s="58">
        <v>29</v>
      </c>
      <c r="F21" s="57">
        <v>20</v>
      </c>
      <c r="G21" s="55">
        <v>9</v>
      </c>
      <c r="H21" s="13"/>
    </row>
    <row r="22" spans="1:8">
      <c r="A22" s="12">
        <v>9</v>
      </c>
      <c r="B22" s="12" t="s">
        <v>92</v>
      </c>
      <c r="C22" s="12" t="s">
        <v>143</v>
      </c>
      <c r="D22" s="12">
        <v>13</v>
      </c>
      <c r="E22" s="24">
        <f>F22+G22</f>
        <v>14</v>
      </c>
      <c r="F22" s="24">
        <v>10</v>
      </c>
      <c r="G22" s="24">
        <v>4</v>
      </c>
      <c r="H22" s="12"/>
    </row>
    <row r="23" spans="1:8">
      <c r="A23" s="16"/>
      <c r="B23" s="16"/>
      <c r="C23" s="12" t="s">
        <v>91</v>
      </c>
      <c r="D23" s="12">
        <v>20</v>
      </c>
      <c r="E23" s="24">
        <v>12</v>
      </c>
      <c r="F23" s="24">
        <v>9</v>
      </c>
      <c r="G23" s="24">
        <v>3</v>
      </c>
      <c r="H23" s="12"/>
    </row>
    <row r="24" spans="1:8">
      <c r="A24" s="18"/>
      <c r="B24" s="18"/>
      <c r="C24" s="12" t="s">
        <v>146</v>
      </c>
      <c r="D24" s="12">
        <v>26</v>
      </c>
      <c r="E24" s="24">
        <v>6</v>
      </c>
      <c r="F24" s="24">
        <v>6</v>
      </c>
      <c r="G24" s="24"/>
      <c r="H24" s="12"/>
    </row>
    <row r="25" spans="1:8">
      <c r="A25" s="17"/>
      <c r="B25" s="17"/>
      <c r="C25" s="12"/>
      <c r="D25" s="59">
        <v>59</v>
      </c>
      <c r="E25" s="58">
        <v>32</v>
      </c>
      <c r="F25" s="57">
        <f>SUM(F22:F24)</f>
        <v>25</v>
      </c>
      <c r="G25" s="55">
        <v>7</v>
      </c>
      <c r="H25" s="12"/>
    </row>
    <row r="26" spans="1:8">
      <c r="A26" s="12">
        <v>10</v>
      </c>
      <c r="B26" s="12" t="s">
        <v>96</v>
      </c>
      <c r="C26" s="12" t="s">
        <v>91</v>
      </c>
      <c r="D26" s="12">
        <v>10</v>
      </c>
      <c r="E26" s="24">
        <v>12</v>
      </c>
      <c r="F26" s="24">
        <v>9</v>
      </c>
      <c r="G26" s="24">
        <v>3</v>
      </c>
      <c r="H26" s="12"/>
    </row>
    <row r="27" spans="1:8">
      <c r="A27" s="152"/>
      <c r="B27" s="152"/>
      <c r="C27" s="12" t="s">
        <v>85</v>
      </c>
      <c r="D27" s="12">
        <v>24</v>
      </c>
      <c r="E27" s="24">
        <v>8</v>
      </c>
      <c r="F27" s="24">
        <v>5</v>
      </c>
      <c r="G27" s="24">
        <v>3</v>
      </c>
      <c r="H27" s="12"/>
    </row>
    <row r="28" spans="1:8">
      <c r="A28" s="153"/>
      <c r="B28" s="153"/>
      <c r="C28" s="12" t="s">
        <v>85</v>
      </c>
      <c r="D28" s="12">
        <v>24</v>
      </c>
      <c r="E28" s="24">
        <v>8</v>
      </c>
      <c r="F28" s="24">
        <v>5</v>
      </c>
      <c r="G28" s="24">
        <v>3</v>
      </c>
      <c r="H28" s="12"/>
    </row>
    <row r="29" spans="1:8">
      <c r="A29" s="153"/>
      <c r="B29" s="153"/>
      <c r="C29" s="12" t="s">
        <v>85</v>
      </c>
      <c r="D29" s="12">
        <v>24</v>
      </c>
      <c r="E29" s="24">
        <v>8</v>
      </c>
      <c r="F29" s="24">
        <v>5</v>
      </c>
      <c r="G29" s="24">
        <v>3</v>
      </c>
      <c r="H29" s="12"/>
    </row>
    <row r="30" spans="1:8">
      <c r="A30" s="153"/>
      <c r="B30" s="153"/>
      <c r="C30" s="12" t="s">
        <v>86</v>
      </c>
      <c r="D30" s="12">
        <v>26</v>
      </c>
      <c r="E30" s="24">
        <f>F30+G30</f>
        <v>6</v>
      </c>
      <c r="F30" s="26">
        <v>6</v>
      </c>
      <c r="G30" s="26"/>
      <c r="H30" s="12"/>
    </row>
    <row r="31" spans="1:8">
      <c r="A31" s="154"/>
      <c r="B31" s="154"/>
      <c r="C31" s="12"/>
      <c r="D31" s="59">
        <f>SUM(D26:D30)</f>
        <v>108</v>
      </c>
      <c r="E31" s="58">
        <v>42</v>
      </c>
      <c r="F31" s="57">
        <f>SUM(F26:F30)</f>
        <v>30</v>
      </c>
      <c r="G31" s="55">
        <v>12</v>
      </c>
      <c r="H31" s="13"/>
    </row>
    <row r="32" spans="1:8">
      <c r="A32" s="12">
        <v>11</v>
      </c>
      <c r="B32" s="12" t="s">
        <v>102</v>
      </c>
      <c r="C32" s="12" t="s">
        <v>85</v>
      </c>
      <c r="D32" s="12">
        <v>24</v>
      </c>
      <c r="E32" s="24">
        <f>F32+G32</f>
        <v>8</v>
      </c>
      <c r="F32" s="24">
        <v>5</v>
      </c>
      <c r="G32" s="24">
        <v>3</v>
      </c>
      <c r="H32" s="12"/>
    </row>
    <row r="33" spans="1:8" ht="12" customHeight="1">
      <c r="A33" s="16"/>
      <c r="B33" s="16"/>
      <c r="C33" s="12" t="s">
        <v>86</v>
      </c>
      <c r="D33" s="12">
        <v>26</v>
      </c>
      <c r="E33" s="24">
        <f>F33+G33</f>
        <v>6</v>
      </c>
      <c r="F33" s="24">
        <v>6</v>
      </c>
      <c r="G33" s="24"/>
      <c r="H33" s="12"/>
    </row>
    <row r="34" spans="1:8" ht="12.75" customHeight="1">
      <c r="A34" s="18"/>
      <c r="B34" s="18"/>
      <c r="C34" s="12" t="s">
        <v>200</v>
      </c>
      <c r="D34" s="12">
        <v>26</v>
      </c>
      <c r="E34" s="24">
        <f>F34+G34</f>
        <v>6</v>
      </c>
      <c r="F34" s="24">
        <v>4</v>
      </c>
      <c r="G34" s="24">
        <v>2</v>
      </c>
      <c r="H34" s="12"/>
    </row>
    <row r="35" spans="1:8" ht="12" customHeight="1">
      <c r="A35" s="18"/>
      <c r="B35" s="18"/>
      <c r="C35" s="12" t="s">
        <v>201</v>
      </c>
      <c r="D35" s="12">
        <v>21</v>
      </c>
      <c r="E35" s="26">
        <v>8</v>
      </c>
      <c r="F35" s="26">
        <v>5</v>
      </c>
      <c r="G35" s="26">
        <v>3</v>
      </c>
      <c r="H35" s="12"/>
    </row>
    <row r="36" spans="1:8">
      <c r="A36" s="17"/>
      <c r="B36" s="17"/>
      <c r="C36" s="12"/>
      <c r="D36" s="59">
        <f>SUM(D32:D35)</f>
        <v>97</v>
      </c>
      <c r="E36" s="58">
        <v>28</v>
      </c>
      <c r="F36" s="57">
        <f>SUM(F32:F35)</f>
        <v>20</v>
      </c>
      <c r="G36" s="55">
        <v>8</v>
      </c>
      <c r="H36" s="13"/>
    </row>
    <row r="37" spans="1:8">
      <c r="A37" s="12">
        <v>12</v>
      </c>
      <c r="B37" s="12" t="s">
        <v>106</v>
      </c>
      <c r="C37" s="12" t="s">
        <v>85</v>
      </c>
      <c r="D37" s="12">
        <v>24</v>
      </c>
      <c r="E37" s="24">
        <v>8</v>
      </c>
      <c r="F37" s="24">
        <v>8</v>
      </c>
      <c r="G37" s="24"/>
      <c r="H37" s="12"/>
    </row>
    <row r="38" spans="1:8" ht="15.75" customHeight="1">
      <c r="A38" s="16"/>
      <c r="B38" s="16"/>
      <c r="C38" s="12" t="s">
        <v>86</v>
      </c>
      <c r="D38" s="12">
        <v>26</v>
      </c>
      <c r="E38" s="24">
        <f>F38+G38</f>
        <v>6</v>
      </c>
      <c r="F38" s="24">
        <v>6</v>
      </c>
      <c r="G38" s="24"/>
      <c r="H38" s="12"/>
    </row>
    <row r="39" spans="1:8">
      <c r="A39" s="17"/>
      <c r="B39" s="17"/>
      <c r="C39" s="12"/>
      <c r="D39" s="12">
        <f>SUM(D37:D38)</f>
        <v>50</v>
      </c>
      <c r="E39" s="25">
        <v>14</v>
      </c>
      <c r="F39" s="25">
        <v>14</v>
      </c>
      <c r="G39" s="25"/>
      <c r="H39" s="13"/>
    </row>
    <row r="40" spans="1:8">
      <c r="A40" s="12">
        <v>13</v>
      </c>
      <c r="B40" s="12" t="s">
        <v>105</v>
      </c>
      <c r="C40" s="12" t="s">
        <v>89</v>
      </c>
      <c r="D40" s="12">
        <v>24</v>
      </c>
      <c r="E40" s="24">
        <f>F40+G40</f>
        <v>9</v>
      </c>
      <c r="F40" s="24">
        <v>9</v>
      </c>
      <c r="G40" s="24"/>
      <c r="H40" s="12"/>
    </row>
    <row r="41" spans="1:8" ht="12.75" customHeight="1">
      <c r="A41" s="16"/>
      <c r="B41" s="16"/>
      <c r="C41" s="12" t="s">
        <v>86</v>
      </c>
      <c r="D41" s="12">
        <v>26</v>
      </c>
      <c r="E41" s="24">
        <f>F41+G41</f>
        <v>6</v>
      </c>
      <c r="F41" s="24">
        <v>6</v>
      </c>
      <c r="G41" s="24"/>
      <c r="H41" s="12"/>
    </row>
    <row r="42" spans="1:8" ht="12.75" customHeight="1">
      <c r="A42" s="17"/>
      <c r="B42" s="17"/>
      <c r="C42" s="12"/>
      <c r="D42" s="59">
        <v>50</v>
      </c>
      <c r="E42" s="58">
        <v>15</v>
      </c>
      <c r="F42" s="57">
        <v>15</v>
      </c>
      <c r="G42" s="25"/>
      <c r="H42" s="13"/>
    </row>
    <row r="43" spans="1:8">
      <c r="A43" s="12">
        <v>15</v>
      </c>
      <c r="B43" s="12" t="s">
        <v>149</v>
      </c>
      <c r="C43" s="12" t="s">
        <v>85</v>
      </c>
      <c r="D43" s="12">
        <v>20</v>
      </c>
      <c r="E43" s="24">
        <f>F43+G43</f>
        <v>8</v>
      </c>
      <c r="F43" s="26">
        <v>5</v>
      </c>
      <c r="G43" s="49">
        <v>3</v>
      </c>
      <c r="H43" s="12"/>
    </row>
    <row r="44" spans="1:8" ht="12.75" customHeight="1">
      <c r="A44" s="152"/>
      <c r="B44" s="152"/>
      <c r="C44" s="12" t="s">
        <v>85</v>
      </c>
      <c r="D44" s="12">
        <v>20</v>
      </c>
      <c r="E44" s="24">
        <f>F44+G44</f>
        <v>8</v>
      </c>
      <c r="F44" s="26">
        <v>5</v>
      </c>
      <c r="G44" s="49">
        <v>3</v>
      </c>
      <c r="H44" s="12"/>
    </row>
    <row r="45" spans="1:8" ht="12.75" customHeight="1">
      <c r="A45" s="153"/>
      <c r="B45" s="153"/>
      <c r="C45" s="12" t="s">
        <v>85</v>
      </c>
      <c r="D45" s="12">
        <v>20</v>
      </c>
      <c r="E45" s="24">
        <f>F45+G45</f>
        <v>8</v>
      </c>
      <c r="F45" s="26">
        <v>5</v>
      </c>
      <c r="G45" s="49">
        <v>3</v>
      </c>
      <c r="H45" s="12"/>
    </row>
    <row r="46" spans="1:8" ht="13.5" customHeight="1">
      <c r="A46" s="153"/>
      <c r="B46" s="153"/>
      <c r="C46" s="12" t="s">
        <v>85</v>
      </c>
      <c r="D46" s="12">
        <v>20</v>
      </c>
      <c r="E46" s="24">
        <f>F46+G46</f>
        <v>8</v>
      </c>
      <c r="F46" s="26">
        <v>5</v>
      </c>
      <c r="G46" s="49">
        <v>3</v>
      </c>
      <c r="H46" s="12"/>
    </row>
    <row r="47" spans="1:8" ht="13.5" customHeight="1">
      <c r="A47" s="153"/>
      <c r="B47" s="153"/>
      <c r="C47" s="12" t="s">
        <v>85</v>
      </c>
      <c r="D47" s="12">
        <v>20</v>
      </c>
      <c r="E47" s="24">
        <f>F47+G47</f>
        <v>8</v>
      </c>
      <c r="F47" s="26">
        <v>5</v>
      </c>
      <c r="G47" s="49">
        <v>3</v>
      </c>
      <c r="H47" s="12"/>
    </row>
    <row r="48" spans="1:8" ht="12.75" customHeight="1">
      <c r="A48" s="153"/>
      <c r="B48" s="153"/>
      <c r="C48" s="12" t="s">
        <v>78</v>
      </c>
      <c r="D48" s="12"/>
      <c r="E48" s="24"/>
      <c r="F48" s="26"/>
      <c r="G48" s="26"/>
      <c r="H48" s="14"/>
    </row>
    <row r="49" spans="1:8" ht="12" customHeight="1">
      <c r="A49" s="154"/>
      <c r="B49" s="154"/>
      <c r="C49" s="12"/>
      <c r="D49" s="59">
        <v>100</v>
      </c>
      <c r="E49" s="58">
        <v>40</v>
      </c>
      <c r="F49" s="57">
        <v>25</v>
      </c>
      <c r="G49" s="55">
        <v>15</v>
      </c>
      <c r="H49" s="13"/>
    </row>
    <row r="50" spans="1:8" ht="13.5" customHeight="1">
      <c r="A50" s="12">
        <v>16</v>
      </c>
      <c r="B50" s="17" t="s">
        <v>199</v>
      </c>
      <c r="C50" s="12" t="s">
        <v>146</v>
      </c>
      <c r="D50" s="12">
        <v>12</v>
      </c>
      <c r="E50" s="26">
        <f>F50+G50</f>
        <v>6</v>
      </c>
      <c r="F50" s="26">
        <v>6</v>
      </c>
      <c r="G50" s="26"/>
      <c r="H50" s="13"/>
    </row>
    <row r="51" spans="1:8" ht="14.25" customHeight="1">
      <c r="A51" s="152"/>
      <c r="B51" s="16" t="s">
        <v>147</v>
      </c>
      <c r="C51" s="12" t="s">
        <v>146</v>
      </c>
      <c r="D51" s="12">
        <v>12</v>
      </c>
      <c r="E51" s="26">
        <f>F51+G51</f>
        <v>6</v>
      </c>
      <c r="F51" s="26">
        <v>6</v>
      </c>
      <c r="G51" s="26"/>
      <c r="H51" s="13"/>
    </row>
    <row r="52" spans="1:8" ht="12.75" customHeight="1">
      <c r="A52" s="172"/>
      <c r="B52" s="153"/>
      <c r="C52" s="12" t="s">
        <v>146</v>
      </c>
      <c r="D52" s="12">
        <v>12</v>
      </c>
      <c r="E52" s="26">
        <f>F52+G52</f>
        <v>6</v>
      </c>
      <c r="F52" s="26">
        <v>6</v>
      </c>
      <c r="G52" s="26"/>
      <c r="H52" s="13"/>
    </row>
    <row r="53" spans="1:8" ht="14.25" customHeight="1">
      <c r="A53" s="157"/>
      <c r="B53" s="171"/>
      <c r="C53" s="11"/>
      <c r="D53" s="59">
        <v>36</v>
      </c>
      <c r="E53" s="58">
        <v>18</v>
      </c>
      <c r="F53" s="56">
        <v>18</v>
      </c>
      <c r="G53" s="27"/>
      <c r="H53" s="13"/>
    </row>
    <row r="54" spans="1:8">
      <c r="A54" s="11">
        <v>17</v>
      </c>
      <c r="B54" s="53" t="s">
        <v>108</v>
      </c>
      <c r="C54" s="52" t="s">
        <v>85</v>
      </c>
      <c r="D54" s="49"/>
      <c r="E54" s="24"/>
      <c r="F54" s="26"/>
      <c r="G54" s="60">
        <v>3</v>
      </c>
      <c r="H54" s="11"/>
    </row>
    <row r="55" spans="1:8">
      <c r="A55" s="54"/>
      <c r="B55" s="50"/>
      <c r="C55" s="52" t="s">
        <v>85</v>
      </c>
      <c r="D55" s="49"/>
      <c r="E55" s="24"/>
      <c r="F55" s="26"/>
      <c r="G55" s="60">
        <v>3</v>
      </c>
      <c r="H55" s="11"/>
    </row>
    <row r="56" spans="1:8">
      <c r="A56" s="50"/>
      <c r="B56" s="50"/>
      <c r="C56" s="52" t="s">
        <v>85</v>
      </c>
      <c r="D56" s="49"/>
      <c r="E56" s="24"/>
      <c r="F56" s="26"/>
      <c r="G56" s="60">
        <v>3</v>
      </c>
      <c r="H56" s="11"/>
    </row>
    <row r="57" spans="1:8">
      <c r="A57" s="50"/>
      <c r="B57" s="50"/>
      <c r="C57" s="52" t="s">
        <v>85</v>
      </c>
      <c r="D57" s="49"/>
      <c r="E57" s="24"/>
      <c r="F57" s="26"/>
      <c r="G57" s="60">
        <v>3</v>
      </c>
      <c r="H57" s="11"/>
    </row>
    <row r="58" spans="1:8">
      <c r="A58" s="50"/>
      <c r="B58" s="50"/>
      <c r="C58" s="52" t="s">
        <v>85</v>
      </c>
      <c r="D58" s="49"/>
      <c r="E58" s="24"/>
      <c r="F58" s="26"/>
      <c r="G58" s="60">
        <v>3</v>
      </c>
      <c r="H58" s="11"/>
    </row>
    <row r="59" spans="1:8">
      <c r="A59" s="50"/>
      <c r="B59" s="50"/>
      <c r="C59" s="52" t="s">
        <v>86</v>
      </c>
      <c r="D59" s="49"/>
      <c r="E59" s="24"/>
      <c r="F59" s="26"/>
      <c r="G59" s="60">
        <v>2</v>
      </c>
      <c r="H59" s="11"/>
    </row>
    <row r="60" spans="1:8">
      <c r="A60" s="51"/>
      <c r="B60" s="51"/>
      <c r="C60" s="11"/>
      <c r="D60" s="49"/>
      <c r="E60" s="11"/>
      <c r="F60" s="11"/>
      <c r="G60" s="60">
        <v>17</v>
      </c>
      <c r="H60" s="11"/>
    </row>
    <row r="61" spans="1:8">
      <c r="A61" s="11"/>
      <c r="B61" s="169" t="s">
        <v>203</v>
      </c>
      <c r="C61" s="170"/>
      <c r="D61" s="61">
        <f>+D53+D49+D42+D39+D36+D31+D25+D21+D17+D13+D9+D6+D10+D4+D3</f>
        <v>706</v>
      </c>
      <c r="E61" s="62">
        <f>+E53+E49+E42+E39+E36+E31+E25+E21+E17+E13+E9+E6+E5+E4+E3</f>
        <v>441</v>
      </c>
      <c r="F61" s="63">
        <f>+F53+F49+F42+F39+F36+F31+F25+F21+F17+F13+F9+F6+F5+F4+F3</f>
        <v>342</v>
      </c>
      <c r="G61" s="64">
        <f>+G49+G36+G31+G25+G21+G17+G13+G9+G6+G5+G4+G3</f>
        <v>99</v>
      </c>
      <c r="H61" s="11"/>
    </row>
  </sheetData>
  <mergeCells count="10">
    <mergeCell ref="A1:H1"/>
    <mergeCell ref="A8:A9"/>
    <mergeCell ref="B8:B9"/>
    <mergeCell ref="A27:A31"/>
    <mergeCell ref="B27:B31"/>
    <mergeCell ref="B61:C61"/>
    <mergeCell ref="B52:B53"/>
    <mergeCell ref="A51:A53"/>
    <mergeCell ref="A44:A49"/>
    <mergeCell ref="B44:B49"/>
  </mergeCells>
  <phoneticPr fontId="1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topLeftCell="A31" workbookViewId="0">
      <selection activeCell="N27" sqref="N27"/>
    </sheetView>
  </sheetViews>
  <sheetFormatPr defaultRowHeight="15"/>
  <cols>
    <col min="1" max="1" width="3.140625" customWidth="1"/>
    <col min="2" max="2" width="15.5703125" customWidth="1"/>
    <col min="4" max="4" width="7.42578125" customWidth="1"/>
    <col min="5" max="5" width="6.7109375" customWidth="1"/>
    <col min="6" max="6" width="7.42578125" customWidth="1"/>
    <col min="7" max="7" width="6.28515625" customWidth="1"/>
    <col min="8" max="8" width="13.140625" customWidth="1"/>
  </cols>
  <sheetData>
    <row r="1" spans="1:8">
      <c r="A1" s="156" t="s">
        <v>161</v>
      </c>
      <c r="B1" s="156"/>
      <c r="C1" s="156"/>
      <c r="D1" s="156"/>
      <c r="E1" s="156"/>
      <c r="F1" s="156"/>
      <c r="G1" s="156"/>
      <c r="H1" s="156"/>
    </row>
    <row r="2" spans="1:8">
      <c r="A2" s="45"/>
      <c r="B2" s="45"/>
      <c r="C2" s="45"/>
      <c r="D2" s="45"/>
      <c r="E2" s="45"/>
      <c r="F2" s="45"/>
      <c r="G2" s="45"/>
      <c r="H2" s="45"/>
    </row>
    <row r="3" spans="1:8" ht="30">
      <c r="A3" s="12" t="s">
        <v>115</v>
      </c>
      <c r="B3" s="12" t="s">
        <v>116</v>
      </c>
      <c r="C3" s="12" t="s">
        <v>3</v>
      </c>
      <c r="D3" s="12" t="s">
        <v>118</v>
      </c>
      <c r="E3" s="31" t="s">
        <v>156</v>
      </c>
      <c r="F3" s="32" t="s">
        <v>157</v>
      </c>
      <c r="G3" s="32" t="s">
        <v>158</v>
      </c>
      <c r="H3" s="12" t="s">
        <v>202</v>
      </c>
    </row>
    <row r="4" spans="1:8">
      <c r="A4" s="12">
        <v>1</v>
      </c>
      <c r="B4" s="12" t="s">
        <v>72</v>
      </c>
      <c r="C4" s="12" t="s">
        <v>73</v>
      </c>
      <c r="D4" s="65">
        <v>5</v>
      </c>
      <c r="E4" s="46">
        <v>32</v>
      </c>
      <c r="F4" s="46">
        <v>17</v>
      </c>
      <c r="G4" s="46">
        <v>6</v>
      </c>
      <c r="H4" s="14"/>
    </row>
    <row r="5" spans="1:8">
      <c r="A5" s="12">
        <v>2</v>
      </c>
      <c r="B5" s="12" t="s">
        <v>75</v>
      </c>
      <c r="C5" s="12" t="s">
        <v>154</v>
      </c>
      <c r="D5" s="65"/>
      <c r="E5" s="46"/>
      <c r="F5" s="46">
        <v>9</v>
      </c>
      <c r="G5" s="46"/>
      <c r="H5" s="14"/>
    </row>
    <row r="6" spans="1:8">
      <c r="A6" s="12">
        <v>3</v>
      </c>
      <c r="B6" s="12" t="s">
        <v>76</v>
      </c>
      <c r="C6" s="12" t="s">
        <v>77</v>
      </c>
      <c r="D6" s="65">
        <v>6</v>
      </c>
      <c r="E6" s="46">
        <v>28</v>
      </c>
      <c r="F6" s="65">
        <v>22</v>
      </c>
      <c r="G6" s="46">
        <v>6</v>
      </c>
      <c r="H6" s="13"/>
    </row>
    <row r="7" spans="1:8">
      <c r="A7" s="12">
        <v>4</v>
      </c>
      <c r="B7" s="12" t="s">
        <v>79</v>
      </c>
      <c r="C7" s="12" t="s">
        <v>78</v>
      </c>
      <c r="D7" s="65">
        <v>6</v>
      </c>
      <c r="E7" s="46">
        <v>26</v>
      </c>
      <c r="F7" s="46">
        <v>10</v>
      </c>
      <c r="G7" s="46">
        <v>6</v>
      </c>
      <c r="H7" s="13"/>
    </row>
    <row r="8" spans="1:8">
      <c r="A8" s="16"/>
      <c r="B8" s="16" t="s">
        <v>149</v>
      </c>
      <c r="C8" s="12"/>
      <c r="D8" s="65"/>
      <c r="E8" s="46"/>
      <c r="F8" s="49">
        <v>10</v>
      </c>
      <c r="G8" s="46"/>
      <c r="H8" s="13"/>
    </row>
    <row r="9" spans="1:8">
      <c r="A9" s="12">
        <v>5</v>
      </c>
      <c r="B9" s="12" t="s">
        <v>80</v>
      </c>
      <c r="C9" s="12" t="s">
        <v>155</v>
      </c>
      <c r="D9" s="13">
        <v>6</v>
      </c>
      <c r="E9" s="25">
        <v>24</v>
      </c>
      <c r="F9" s="25">
        <v>18</v>
      </c>
      <c r="G9" s="46">
        <v>6</v>
      </c>
      <c r="H9" s="14"/>
    </row>
    <row r="10" spans="1:8">
      <c r="A10" s="12">
        <v>6</v>
      </c>
      <c r="B10" s="12" t="s">
        <v>84</v>
      </c>
      <c r="C10" s="12" t="s">
        <v>140</v>
      </c>
      <c r="D10" s="12">
        <v>19</v>
      </c>
      <c r="E10" s="24">
        <f>F10+G10</f>
        <v>18</v>
      </c>
      <c r="F10" s="24">
        <v>14</v>
      </c>
      <c r="G10" s="24">
        <v>4</v>
      </c>
      <c r="H10" s="12" t="s">
        <v>207</v>
      </c>
    </row>
    <row r="11" spans="1:8">
      <c r="A11" s="18"/>
      <c r="B11" s="18"/>
      <c r="C11" s="12" t="s">
        <v>85</v>
      </c>
      <c r="D11" s="12">
        <v>19</v>
      </c>
      <c r="E11" s="24">
        <f>F11+G11</f>
        <v>8</v>
      </c>
      <c r="F11" s="24">
        <v>6</v>
      </c>
      <c r="G11" s="47">
        <v>2</v>
      </c>
      <c r="H11" s="12" t="s">
        <v>207</v>
      </c>
    </row>
    <row r="12" spans="1:8">
      <c r="A12" s="18"/>
      <c r="B12" s="18"/>
      <c r="C12" s="12" t="s">
        <v>159</v>
      </c>
      <c r="D12" s="12">
        <v>26</v>
      </c>
      <c r="E12" s="24">
        <v>6</v>
      </c>
      <c r="F12" s="24">
        <v>6</v>
      </c>
      <c r="G12" s="47"/>
      <c r="H12" s="12"/>
    </row>
    <row r="13" spans="1:8">
      <c r="A13" s="17"/>
      <c r="B13" s="17"/>
      <c r="C13" s="12"/>
      <c r="D13" s="65">
        <f>SUM(D10:D12)</f>
        <v>64</v>
      </c>
      <c r="E13" s="46">
        <f>+E12+E11+E10</f>
        <v>32</v>
      </c>
      <c r="F13" s="46">
        <f>SUM(F10:F12)</f>
        <v>26</v>
      </c>
      <c r="G13" s="46">
        <f>+G11+G10</f>
        <v>6</v>
      </c>
      <c r="H13" s="13"/>
    </row>
    <row r="14" spans="1:8">
      <c r="A14" s="12">
        <v>7</v>
      </c>
      <c r="B14" s="12" t="s">
        <v>87</v>
      </c>
      <c r="C14" s="12" t="s">
        <v>142</v>
      </c>
      <c r="D14" s="14">
        <v>17</v>
      </c>
      <c r="E14" s="24">
        <f>F14+G14</f>
        <v>16</v>
      </c>
      <c r="F14" s="24">
        <v>12</v>
      </c>
      <c r="G14" s="47">
        <v>4</v>
      </c>
      <c r="H14" s="12"/>
    </row>
    <row r="15" spans="1:8">
      <c r="A15" s="16"/>
      <c r="B15" s="16"/>
      <c r="C15" s="12" t="s">
        <v>89</v>
      </c>
      <c r="D15" s="12">
        <v>18</v>
      </c>
      <c r="E15" s="24">
        <f>F15+G15</f>
        <v>9</v>
      </c>
      <c r="F15" s="24">
        <v>6</v>
      </c>
      <c r="G15" s="47">
        <v>3</v>
      </c>
      <c r="H15" s="12"/>
    </row>
    <row r="16" spans="1:8">
      <c r="A16" s="18"/>
      <c r="B16" s="18"/>
      <c r="C16" s="12" t="s">
        <v>159</v>
      </c>
      <c r="D16" s="12">
        <v>26</v>
      </c>
      <c r="E16" s="24">
        <v>6</v>
      </c>
      <c r="F16" s="24">
        <v>6</v>
      </c>
      <c r="G16" s="24"/>
      <c r="H16" s="12"/>
    </row>
    <row r="17" spans="1:8">
      <c r="A17" s="17"/>
      <c r="B17" s="17"/>
      <c r="C17" s="12"/>
      <c r="D17" s="65">
        <f>+D16+D15+D14</f>
        <v>61</v>
      </c>
      <c r="E17" s="46">
        <f>+E16+E15+E14</f>
        <v>31</v>
      </c>
      <c r="F17" s="46">
        <f>+F16+F15+F14</f>
        <v>24</v>
      </c>
      <c r="G17" s="46">
        <v>7</v>
      </c>
      <c r="H17" s="13"/>
    </row>
    <row r="18" spans="1:8">
      <c r="A18" s="12">
        <v>8</v>
      </c>
      <c r="B18" s="12" t="s">
        <v>90</v>
      </c>
      <c r="C18" s="12" t="s">
        <v>91</v>
      </c>
      <c r="D18" s="12">
        <v>14</v>
      </c>
      <c r="E18" s="24">
        <f>F18+G18</f>
        <v>12</v>
      </c>
      <c r="F18" s="24">
        <v>9</v>
      </c>
      <c r="G18" s="24">
        <v>3</v>
      </c>
      <c r="H18" s="12" t="s">
        <v>207</v>
      </c>
    </row>
    <row r="19" spans="1:8">
      <c r="A19" s="16"/>
      <c r="B19" s="16"/>
      <c r="C19" s="12" t="s">
        <v>89</v>
      </c>
      <c r="D19" s="12">
        <v>18</v>
      </c>
      <c r="E19" s="24">
        <f>F19+G19</f>
        <v>9</v>
      </c>
      <c r="F19" s="24">
        <v>6</v>
      </c>
      <c r="G19" s="47">
        <v>3</v>
      </c>
      <c r="H19" s="12" t="s">
        <v>207</v>
      </c>
    </row>
    <row r="20" spans="1:8">
      <c r="A20" s="16"/>
      <c r="B20" s="16"/>
      <c r="C20" s="12" t="s">
        <v>85</v>
      </c>
      <c r="D20" s="12">
        <v>24</v>
      </c>
      <c r="E20" s="24">
        <f>F20+G20</f>
        <v>8</v>
      </c>
      <c r="F20" s="24">
        <v>6</v>
      </c>
      <c r="G20" s="24">
        <v>2</v>
      </c>
      <c r="H20" s="12" t="s">
        <v>207</v>
      </c>
    </row>
    <row r="21" spans="1:8">
      <c r="A21" s="17"/>
      <c r="B21" s="17"/>
      <c r="C21" s="12"/>
      <c r="D21" s="65">
        <f>+D20+D19+D18</f>
        <v>56</v>
      </c>
      <c r="E21" s="46">
        <f>+E20+E19+E18</f>
        <v>29</v>
      </c>
      <c r="F21" s="46">
        <f>+F20+F19+F18</f>
        <v>21</v>
      </c>
      <c r="G21" s="46">
        <f>+G20+G19+G18</f>
        <v>8</v>
      </c>
      <c r="H21" s="13"/>
    </row>
    <row r="22" spans="1:8">
      <c r="A22" s="12">
        <v>9</v>
      </c>
      <c r="B22" s="12" t="s">
        <v>92</v>
      </c>
      <c r="C22" s="12" t="s">
        <v>143</v>
      </c>
      <c r="D22" s="12">
        <v>11</v>
      </c>
      <c r="E22" s="24">
        <f>F22+G22</f>
        <v>14</v>
      </c>
      <c r="F22" s="24">
        <v>10</v>
      </c>
      <c r="G22" s="24">
        <v>4</v>
      </c>
      <c r="H22" s="12"/>
    </row>
    <row r="23" spans="1:8">
      <c r="A23" s="16"/>
      <c r="B23" s="16"/>
      <c r="C23" s="12" t="s">
        <v>91</v>
      </c>
      <c r="D23" s="12">
        <v>20</v>
      </c>
      <c r="E23" s="24">
        <v>12</v>
      </c>
      <c r="F23" s="24">
        <v>9</v>
      </c>
      <c r="G23" s="24">
        <v>3</v>
      </c>
      <c r="H23" s="12"/>
    </row>
    <row r="24" spans="1:8">
      <c r="A24" s="18"/>
      <c r="B24" s="18"/>
      <c r="C24" s="12" t="s">
        <v>146</v>
      </c>
      <c r="D24" s="12">
        <v>26</v>
      </c>
      <c r="E24" s="24">
        <v>6</v>
      </c>
      <c r="F24" s="24">
        <v>6</v>
      </c>
      <c r="G24" s="24"/>
      <c r="H24" s="12"/>
    </row>
    <row r="25" spans="1:8">
      <c r="A25" s="17"/>
      <c r="B25" s="17"/>
      <c r="C25" s="12"/>
      <c r="D25" s="65">
        <f>+D24+D23+D22</f>
        <v>57</v>
      </c>
      <c r="E25" s="46">
        <v>32</v>
      </c>
      <c r="F25" s="46">
        <f>SUM(F22:F24)</f>
        <v>25</v>
      </c>
      <c r="G25" s="46">
        <v>7</v>
      </c>
      <c r="H25" s="12"/>
    </row>
    <row r="26" spans="1:8">
      <c r="A26" s="12">
        <v>10</v>
      </c>
      <c r="B26" s="12" t="s">
        <v>96</v>
      </c>
      <c r="C26" s="12" t="s">
        <v>91</v>
      </c>
      <c r="D26" s="12">
        <v>15</v>
      </c>
      <c r="E26" s="24">
        <v>12</v>
      </c>
      <c r="F26" s="24">
        <v>9</v>
      </c>
      <c r="G26" s="24">
        <v>3</v>
      </c>
      <c r="H26" s="12"/>
    </row>
    <row r="27" spans="1:8">
      <c r="A27" s="152"/>
      <c r="B27" s="152"/>
      <c r="C27" s="12" t="s">
        <v>85</v>
      </c>
      <c r="D27" s="12">
        <v>24</v>
      </c>
      <c r="E27" s="24">
        <v>8</v>
      </c>
      <c r="F27" s="24">
        <v>6</v>
      </c>
      <c r="G27" s="24">
        <v>2</v>
      </c>
      <c r="H27" s="12"/>
    </row>
    <row r="28" spans="1:8">
      <c r="A28" s="153"/>
      <c r="B28" s="153"/>
      <c r="C28" s="12" t="s">
        <v>85</v>
      </c>
      <c r="D28" s="12">
        <v>24</v>
      </c>
      <c r="E28" s="24">
        <v>8</v>
      </c>
      <c r="F28" s="24">
        <v>6</v>
      </c>
      <c r="G28" s="24">
        <v>2</v>
      </c>
      <c r="H28" s="12"/>
    </row>
    <row r="29" spans="1:8">
      <c r="A29" s="153"/>
      <c r="B29" s="153"/>
      <c r="C29" s="12" t="s">
        <v>85</v>
      </c>
      <c r="D29" s="12">
        <v>24</v>
      </c>
      <c r="E29" s="24">
        <v>8</v>
      </c>
      <c r="F29" s="24">
        <v>6</v>
      </c>
      <c r="G29" s="24">
        <v>2</v>
      </c>
      <c r="H29" s="12"/>
    </row>
    <row r="30" spans="1:8">
      <c r="A30" s="153"/>
      <c r="B30" s="153"/>
      <c r="C30" s="12" t="s">
        <v>86</v>
      </c>
      <c r="D30" s="12">
        <v>26</v>
      </c>
      <c r="E30" s="24">
        <f>F30+G30</f>
        <v>6</v>
      </c>
      <c r="F30" s="26">
        <v>6</v>
      </c>
      <c r="G30" s="26"/>
      <c r="H30" s="12"/>
    </row>
    <row r="31" spans="1:8">
      <c r="A31" s="154"/>
      <c r="B31" s="154"/>
      <c r="C31" s="12"/>
      <c r="D31" s="65">
        <f>+D30+D29+D28+D27+D26</f>
        <v>113</v>
      </c>
      <c r="E31" s="46">
        <f>+E30+E29+E28+E27+E26</f>
        <v>42</v>
      </c>
      <c r="F31" s="46">
        <f>+F30+F29+F28+F27+F26</f>
        <v>33</v>
      </c>
      <c r="G31" s="46">
        <f>+G29+G28+G27+G26</f>
        <v>9</v>
      </c>
      <c r="H31" s="13"/>
    </row>
    <row r="32" spans="1:8">
      <c r="A32" s="12">
        <v>11</v>
      </c>
      <c r="B32" s="12" t="s">
        <v>102</v>
      </c>
      <c r="C32" s="12" t="s">
        <v>85</v>
      </c>
      <c r="D32" s="12">
        <v>24</v>
      </c>
      <c r="E32" s="24">
        <v>8</v>
      </c>
      <c r="F32" s="24">
        <v>6</v>
      </c>
      <c r="G32" s="24">
        <v>2</v>
      </c>
      <c r="H32" s="12" t="s">
        <v>207</v>
      </c>
    </row>
    <row r="33" spans="1:8">
      <c r="A33" s="16"/>
      <c r="B33" s="16"/>
      <c r="C33" s="12" t="s">
        <v>86</v>
      </c>
      <c r="D33" s="12">
        <v>26</v>
      </c>
      <c r="E33" s="24">
        <f>F33+G33</f>
        <v>6</v>
      </c>
      <c r="F33" s="24">
        <v>6</v>
      </c>
      <c r="G33" s="24"/>
      <c r="H33" s="12"/>
    </row>
    <row r="34" spans="1:8">
      <c r="A34" s="18"/>
      <c r="B34" s="18"/>
      <c r="C34" s="12" t="s">
        <v>200</v>
      </c>
      <c r="D34" s="12">
        <v>26</v>
      </c>
      <c r="E34" s="24">
        <v>6</v>
      </c>
      <c r="F34" s="26">
        <v>4</v>
      </c>
      <c r="G34" s="49">
        <v>2</v>
      </c>
      <c r="H34" s="12" t="s">
        <v>206</v>
      </c>
    </row>
    <row r="35" spans="1:8">
      <c r="A35" s="18"/>
      <c r="B35" s="18"/>
      <c r="C35" s="12" t="s">
        <v>224</v>
      </c>
      <c r="D35" s="12">
        <v>20</v>
      </c>
      <c r="E35" s="24">
        <f>F35+G35</f>
        <v>8</v>
      </c>
      <c r="F35" s="24">
        <v>6</v>
      </c>
      <c r="G35" s="24">
        <v>2</v>
      </c>
      <c r="H35" s="12" t="s">
        <v>206</v>
      </c>
    </row>
    <row r="36" spans="1:8">
      <c r="A36" s="18"/>
      <c r="B36" s="18"/>
      <c r="C36" s="12" t="s">
        <v>201</v>
      </c>
      <c r="D36" s="12">
        <v>20</v>
      </c>
      <c r="E36" s="26">
        <v>8</v>
      </c>
      <c r="F36" s="26">
        <v>6</v>
      </c>
      <c r="G36" s="26">
        <v>2</v>
      </c>
      <c r="H36" s="12" t="s">
        <v>206</v>
      </c>
    </row>
    <row r="37" spans="1:8">
      <c r="A37" s="17"/>
      <c r="B37" s="17"/>
      <c r="C37" s="12"/>
      <c r="D37" s="65">
        <f>+D36+D35+D34+D33+D32</f>
        <v>116</v>
      </c>
      <c r="E37" s="46">
        <f>+E36+E35+E34+E33+E32</f>
        <v>36</v>
      </c>
      <c r="F37" s="46">
        <f>+F36+F35+F34+F33+F32</f>
        <v>28</v>
      </c>
      <c r="G37" s="46">
        <f>+G36+G35+G34+G32</f>
        <v>8</v>
      </c>
      <c r="H37" s="13"/>
    </row>
    <row r="38" spans="1:8">
      <c r="A38" s="12">
        <v>12</v>
      </c>
      <c r="B38" s="12" t="s">
        <v>106</v>
      </c>
      <c r="C38" s="12" t="s">
        <v>85</v>
      </c>
      <c r="D38" s="12">
        <v>24</v>
      </c>
      <c r="E38" s="24">
        <v>8</v>
      </c>
      <c r="F38" s="24">
        <v>8</v>
      </c>
      <c r="G38" s="24"/>
      <c r="H38" s="12"/>
    </row>
    <row r="39" spans="1:8">
      <c r="A39" s="16"/>
      <c r="B39" s="16"/>
      <c r="C39" s="12" t="s">
        <v>86</v>
      </c>
      <c r="D39" s="12">
        <v>26</v>
      </c>
      <c r="E39" s="24">
        <f>F39+G39</f>
        <v>6</v>
      </c>
      <c r="F39" s="24">
        <v>6</v>
      </c>
      <c r="G39" s="24"/>
      <c r="H39" s="12"/>
    </row>
    <row r="40" spans="1:8">
      <c r="A40" s="17"/>
      <c r="B40" s="17"/>
      <c r="C40" s="12"/>
      <c r="D40" s="13">
        <f>SUM(D38:D39)</f>
        <v>50</v>
      </c>
      <c r="E40" s="25">
        <v>14</v>
      </c>
      <c r="F40" s="25">
        <v>14</v>
      </c>
      <c r="G40" s="25"/>
      <c r="H40" s="13"/>
    </row>
    <row r="41" spans="1:8">
      <c r="A41" s="12">
        <v>13</v>
      </c>
      <c r="B41" s="12" t="s">
        <v>105</v>
      </c>
      <c r="C41" s="12" t="s">
        <v>89</v>
      </c>
      <c r="D41" s="12">
        <v>24</v>
      </c>
      <c r="E41" s="24">
        <f>F41+G41</f>
        <v>9</v>
      </c>
      <c r="F41" s="24">
        <v>9</v>
      </c>
      <c r="G41" s="24"/>
      <c r="H41" s="12"/>
    </row>
    <row r="42" spans="1:8">
      <c r="A42" s="16"/>
      <c r="B42" s="16"/>
      <c r="C42" s="12" t="s">
        <v>86</v>
      </c>
      <c r="D42" s="12">
        <v>26</v>
      </c>
      <c r="E42" s="24">
        <f>F42+G42</f>
        <v>6</v>
      </c>
      <c r="F42" s="24">
        <v>6</v>
      </c>
      <c r="G42" s="24"/>
      <c r="H42" s="12"/>
    </row>
    <row r="43" spans="1:8">
      <c r="A43" s="17"/>
      <c r="B43" s="17"/>
      <c r="C43" s="12"/>
      <c r="D43" s="65">
        <f>+D42+D41</f>
        <v>50</v>
      </c>
      <c r="E43" s="46">
        <v>15</v>
      </c>
      <c r="F43" s="46">
        <v>15</v>
      </c>
      <c r="G43" s="25"/>
      <c r="H43" s="13"/>
    </row>
    <row r="44" spans="1:8">
      <c r="A44" s="12">
        <v>15</v>
      </c>
      <c r="B44" s="12" t="s">
        <v>149</v>
      </c>
      <c r="C44" s="12" t="s">
        <v>85</v>
      </c>
      <c r="D44" s="12">
        <v>20</v>
      </c>
      <c r="E44" s="24">
        <f>F44+G44</f>
        <v>8</v>
      </c>
      <c r="F44" s="26">
        <v>6</v>
      </c>
      <c r="G44" s="49">
        <v>2</v>
      </c>
      <c r="H44" s="12" t="s">
        <v>206</v>
      </c>
    </row>
    <row r="45" spans="1:8">
      <c r="A45" s="152"/>
      <c r="B45" s="152"/>
      <c r="C45" s="12" t="s">
        <v>85</v>
      </c>
      <c r="D45" s="12">
        <v>20</v>
      </c>
      <c r="E45" s="24">
        <f>F45+G45</f>
        <v>8</v>
      </c>
      <c r="F45" s="26">
        <v>6</v>
      </c>
      <c r="G45" s="49">
        <v>2</v>
      </c>
      <c r="H45" s="12" t="s">
        <v>206</v>
      </c>
    </row>
    <row r="46" spans="1:8">
      <c r="A46" s="153"/>
      <c r="B46" s="153"/>
      <c r="C46" s="12" t="s">
        <v>85</v>
      </c>
      <c r="D46" s="12">
        <v>20</v>
      </c>
      <c r="E46" s="24">
        <f>F46+G46</f>
        <v>8</v>
      </c>
      <c r="F46" s="26">
        <v>6</v>
      </c>
      <c r="G46" s="49">
        <v>2</v>
      </c>
      <c r="H46" s="12" t="s">
        <v>206</v>
      </c>
    </row>
    <row r="47" spans="1:8">
      <c r="A47" s="153"/>
      <c r="B47" s="153"/>
      <c r="C47" s="12" t="s">
        <v>85</v>
      </c>
      <c r="D47" s="12">
        <v>20</v>
      </c>
      <c r="E47" s="24">
        <v>8</v>
      </c>
      <c r="F47" s="26">
        <v>6</v>
      </c>
      <c r="G47" s="49">
        <v>2</v>
      </c>
      <c r="H47" s="12" t="s">
        <v>206</v>
      </c>
    </row>
    <row r="48" spans="1:8">
      <c r="A48" s="153"/>
      <c r="B48" s="153"/>
      <c r="C48" s="12" t="s">
        <v>78</v>
      </c>
      <c r="D48" s="12"/>
      <c r="E48" s="24"/>
      <c r="F48" s="26">
        <v>10</v>
      </c>
      <c r="G48" s="26"/>
      <c r="H48" s="14"/>
    </row>
    <row r="49" spans="1:8">
      <c r="A49" s="154"/>
      <c r="B49" s="154"/>
      <c r="C49" s="12"/>
      <c r="D49" s="65">
        <f>+D47+D46+D45+D44</f>
        <v>80</v>
      </c>
      <c r="E49" s="46">
        <f>+E47+E46+E45+E44</f>
        <v>32</v>
      </c>
      <c r="F49" s="46">
        <f>+F48+F47+F46+F45+F44</f>
        <v>34</v>
      </c>
      <c r="G49" s="46">
        <f>+G47+G46+G45+G44</f>
        <v>8</v>
      </c>
      <c r="H49" s="65"/>
    </row>
    <row r="50" spans="1:8">
      <c r="A50" s="12">
        <v>16</v>
      </c>
      <c r="B50" s="17" t="s">
        <v>199</v>
      </c>
      <c r="C50" s="12" t="s">
        <v>146</v>
      </c>
      <c r="D50" s="53">
        <v>12</v>
      </c>
      <c r="E50" s="49">
        <f>F50+G50</f>
        <v>6</v>
      </c>
      <c r="F50" s="49">
        <v>6</v>
      </c>
      <c r="G50" s="49"/>
      <c r="H50" s="65"/>
    </row>
    <row r="51" spans="1:8">
      <c r="A51" s="152"/>
      <c r="B51" s="16" t="s">
        <v>147</v>
      </c>
      <c r="C51" s="12" t="s">
        <v>146</v>
      </c>
      <c r="D51" s="12">
        <v>12</v>
      </c>
      <c r="E51" s="26">
        <f>F51+G51</f>
        <v>6</v>
      </c>
      <c r="F51" s="26">
        <v>6</v>
      </c>
      <c r="G51" s="26"/>
      <c r="H51" s="13"/>
    </row>
    <row r="52" spans="1:8">
      <c r="A52" s="172"/>
      <c r="B52" s="153"/>
      <c r="C52" s="12" t="s">
        <v>146</v>
      </c>
      <c r="D52" s="12">
        <v>12</v>
      </c>
      <c r="E52" s="26">
        <f>F52+G52</f>
        <v>6</v>
      </c>
      <c r="F52" s="26">
        <v>6</v>
      </c>
      <c r="G52" s="26"/>
      <c r="H52" s="13"/>
    </row>
    <row r="53" spans="1:8">
      <c r="A53" s="157"/>
      <c r="B53" s="171"/>
      <c r="C53" s="11"/>
      <c r="D53" s="65">
        <f>+D52+D51+D50</f>
        <v>36</v>
      </c>
      <c r="E53" s="46">
        <v>18</v>
      </c>
      <c r="F53" s="65">
        <v>18</v>
      </c>
      <c r="G53" s="27"/>
      <c r="H53" s="13"/>
    </row>
    <row r="54" spans="1:8">
      <c r="A54" s="11">
        <v>17</v>
      </c>
      <c r="B54" s="53" t="s">
        <v>108</v>
      </c>
      <c r="C54" s="52" t="s">
        <v>86</v>
      </c>
      <c r="D54" s="49"/>
      <c r="E54" s="24"/>
      <c r="F54" s="26"/>
      <c r="G54" s="60">
        <v>2</v>
      </c>
      <c r="H54" s="11" t="s">
        <v>192</v>
      </c>
    </row>
    <row r="55" spans="1:8">
      <c r="A55" s="54"/>
      <c r="B55" s="29"/>
      <c r="C55" s="52" t="s">
        <v>85</v>
      </c>
      <c r="D55" s="49"/>
      <c r="E55" s="24"/>
      <c r="F55" s="26"/>
      <c r="G55" s="60">
        <v>2</v>
      </c>
      <c r="H55" s="11" t="s">
        <v>192</v>
      </c>
    </row>
    <row r="56" spans="1:8">
      <c r="A56" s="54"/>
      <c r="B56" s="50" t="s">
        <v>204</v>
      </c>
      <c r="C56" s="52" t="s">
        <v>85</v>
      </c>
      <c r="D56" s="49"/>
      <c r="E56" s="24"/>
      <c r="F56" s="26"/>
      <c r="G56" s="60">
        <v>2</v>
      </c>
      <c r="H56" s="11" t="s">
        <v>192</v>
      </c>
    </row>
    <row r="57" spans="1:8">
      <c r="A57" s="50"/>
      <c r="B57" s="50"/>
      <c r="C57" s="52" t="s">
        <v>85</v>
      </c>
      <c r="D57" s="49"/>
      <c r="E57" s="24"/>
      <c r="F57" s="26"/>
      <c r="G57" s="60">
        <v>2</v>
      </c>
      <c r="H57" s="11" t="s">
        <v>192</v>
      </c>
    </row>
    <row r="58" spans="1:8">
      <c r="A58" s="50"/>
      <c r="B58" s="50"/>
      <c r="C58" s="52" t="s">
        <v>85</v>
      </c>
      <c r="D58" s="49"/>
      <c r="E58" s="24"/>
      <c r="F58" s="26"/>
      <c r="G58" s="60">
        <v>2</v>
      </c>
      <c r="H58" s="11" t="s">
        <v>192</v>
      </c>
    </row>
    <row r="59" spans="1:8">
      <c r="A59" s="50"/>
      <c r="B59" s="50"/>
      <c r="C59" s="52" t="s">
        <v>85</v>
      </c>
      <c r="D59" s="49"/>
      <c r="E59" s="24"/>
      <c r="F59" s="26"/>
      <c r="G59" s="60">
        <v>2</v>
      </c>
      <c r="H59" s="11" t="s">
        <v>10</v>
      </c>
    </row>
    <row r="60" spans="1:8">
      <c r="A60" s="50"/>
      <c r="B60" s="50"/>
      <c r="C60" s="52" t="s">
        <v>85</v>
      </c>
      <c r="D60" s="49"/>
      <c r="E60" s="24"/>
      <c r="F60" s="26"/>
      <c r="G60" s="60">
        <v>2</v>
      </c>
      <c r="H60" s="11" t="s">
        <v>10</v>
      </c>
    </row>
    <row r="61" spans="1:8">
      <c r="A61" s="51"/>
      <c r="B61" s="51"/>
      <c r="C61" s="11"/>
      <c r="D61" s="49"/>
      <c r="E61" s="11"/>
      <c r="F61" s="11"/>
      <c r="G61" s="60">
        <f>+G60+G59+G58+G57+G56+G55+G54</f>
        <v>14</v>
      </c>
      <c r="H61" s="11"/>
    </row>
    <row r="62" spans="1:8">
      <c r="A62" s="51">
        <v>18</v>
      </c>
      <c r="B62" s="66" t="s">
        <v>205</v>
      </c>
      <c r="C62" s="12" t="s">
        <v>140</v>
      </c>
      <c r="D62" s="12"/>
      <c r="E62" s="24"/>
      <c r="F62" s="24"/>
      <c r="G62" s="24">
        <v>4</v>
      </c>
      <c r="H62" s="11" t="s">
        <v>0</v>
      </c>
    </row>
    <row r="63" spans="1:8">
      <c r="A63" s="54"/>
      <c r="B63" s="54"/>
      <c r="C63" s="12" t="s">
        <v>85</v>
      </c>
      <c r="D63" s="12"/>
      <c r="E63" s="24"/>
      <c r="F63" s="24"/>
      <c r="G63" s="47">
        <v>2</v>
      </c>
      <c r="H63" s="11" t="s">
        <v>0</v>
      </c>
    </row>
    <row r="64" spans="1:8">
      <c r="A64" s="50"/>
      <c r="B64" s="50"/>
      <c r="C64" s="12" t="s">
        <v>91</v>
      </c>
      <c r="D64" s="12"/>
      <c r="E64" s="24"/>
      <c r="F64" s="24"/>
      <c r="G64" s="24">
        <v>3</v>
      </c>
      <c r="H64" s="11" t="s">
        <v>8</v>
      </c>
    </row>
    <row r="65" spans="1:8">
      <c r="A65" s="50"/>
      <c r="B65" s="50"/>
      <c r="C65" s="12" t="s">
        <v>89</v>
      </c>
      <c r="D65" s="12"/>
      <c r="E65" s="24"/>
      <c r="F65" s="24"/>
      <c r="G65" s="47">
        <v>3</v>
      </c>
      <c r="H65" s="11" t="s">
        <v>8</v>
      </c>
    </row>
    <row r="66" spans="1:8">
      <c r="A66" s="50"/>
      <c r="B66" s="50"/>
      <c r="C66" s="12" t="s">
        <v>85</v>
      </c>
      <c r="D66" s="12"/>
      <c r="E66" s="24"/>
      <c r="F66" s="24"/>
      <c r="G66" s="24">
        <v>2</v>
      </c>
      <c r="H66" s="11" t="s">
        <v>8</v>
      </c>
    </row>
    <row r="67" spans="1:8">
      <c r="A67" s="50"/>
      <c r="B67" s="50"/>
      <c r="C67" s="12" t="s">
        <v>85</v>
      </c>
      <c r="D67" s="12"/>
      <c r="E67" s="24"/>
      <c r="F67" s="24"/>
      <c r="G67" s="24">
        <v>2</v>
      </c>
      <c r="H67" s="11" t="s">
        <v>10</v>
      </c>
    </row>
    <row r="68" spans="1:8">
      <c r="A68" s="51"/>
      <c r="B68" s="51"/>
      <c r="C68" s="12"/>
      <c r="D68" s="12"/>
      <c r="E68" s="24"/>
      <c r="F68" s="24"/>
      <c r="G68" s="24">
        <f>+G67+G66+G65+G64+G63+G62</f>
        <v>16</v>
      </c>
      <c r="H68" s="11"/>
    </row>
    <row r="69" spans="1:8">
      <c r="A69" s="11"/>
      <c r="B69" s="169" t="s">
        <v>203</v>
      </c>
      <c r="C69" s="170"/>
      <c r="D69" s="65">
        <f>+D53+D49+D43+D40+D37+D31+D25+D21+D17+D13+D9+D7+D6+D4</f>
        <v>706</v>
      </c>
      <c r="E69" s="46">
        <f>+E53+E49+E43+E40+E37+E31+E25+E21+E17+E13+E9+E7+E6+E4</f>
        <v>391</v>
      </c>
      <c r="F69" s="46">
        <f>+F53+F49+F43+F40+F37+F31+F25+F21+F17+F13+F9+F7+F6+F5+F4</f>
        <v>314</v>
      </c>
      <c r="G69" s="46">
        <f>+G49+G37+G31+G25+G21+G17+G13+G9+G7+G6+G4</f>
        <v>77</v>
      </c>
      <c r="H69" s="11"/>
    </row>
  </sheetData>
  <mergeCells count="8">
    <mergeCell ref="A51:A53"/>
    <mergeCell ref="B52:B53"/>
    <mergeCell ref="B69:C69"/>
    <mergeCell ref="A1:H1"/>
    <mergeCell ref="A27:A31"/>
    <mergeCell ref="B27:B31"/>
    <mergeCell ref="A45:A49"/>
    <mergeCell ref="B45:B49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Лист1</vt:lpstr>
      <vt:lpstr>Лист2</vt:lpstr>
      <vt:lpstr>2012-13</vt:lpstr>
      <vt:lpstr>13-14</vt:lpstr>
      <vt:lpstr>подушная оплата</vt:lpstr>
      <vt:lpstr>группы на 2013-14г.</vt:lpstr>
      <vt:lpstr>группы по районам</vt:lpstr>
      <vt:lpstr>цвет нагрузка 13-14</vt:lpstr>
      <vt:lpstr>нагрузка 13-14</vt:lpstr>
      <vt:lpstr>цвет13-14</vt:lpstr>
      <vt:lpstr>тарификация 13-14</vt:lpstr>
      <vt:lpstr>вакансии-тарификация</vt:lpstr>
      <vt:lpstr>расписание экзаменов 2013-2014 </vt:lpstr>
      <vt:lpstr>Лист1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2014-03-31T07:31:40Z</dcterms:modified>
</cp:coreProperties>
</file>